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370"/>
  </bookViews>
  <sheets>
    <sheet name="مراقبت ژنتیک (پایگاه)" sheetId="1" r:id="rId1"/>
    <sheet name="مراقبت ژنتیک باردار (باردار)" sheetId="3" r:id="rId2"/>
    <sheet name="راهنما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3" l="1"/>
  <c r="E38" i="3"/>
  <c r="O37" i="3"/>
  <c r="J37" i="3"/>
  <c r="E37" i="3"/>
  <c r="O36" i="3"/>
  <c r="J36" i="3"/>
  <c r="E36" i="3"/>
  <c r="O35" i="3"/>
  <c r="J35" i="3"/>
  <c r="E35" i="3"/>
  <c r="O34" i="3"/>
  <c r="J34" i="3"/>
  <c r="E34" i="3"/>
  <c r="O33" i="3"/>
  <c r="J33" i="3"/>
  <c r="E33" i="3"/>
  <c r="O32" i="3"/>
  <c r="J32" i="3"/>
  <c r="E32" i="3"/>
  <c r="O31" i="3"/>
  <c r="J31" i="3"/>
  <c r="E31" i="3"/>
  <c r="O30" i="3"/>
  <c r="J30" i="3"/>
  <c r="E30" i="3"/>
  <c r="O29" i="3"/>
  <c r="J29" i="3"/>
  <c r="E29" i="3"/>
  <c r="O28" i="3"/>
  <c r="J28" i="3"/>
  <c r="E28" i="3"/>
  <c r="O27" i="3"/>
  <c r="J27" i="3"/>
  <c r="E27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F59" i="1"/>
  <c r="F58" i="1"/>
  <c r="Q57" i="1"/>
  <c r="K57" i="1"/>
  <c r="F57" i="1"/>
  <c r="Q56" i="1"/>
  <c r="K56" i="1"/>
  <c r="F56" i="1"/>
  <c r="Q55" i="1"/>
  <c r="K55" i="1"/>
  <c r="F55" i="1"/>
  <c r="Q54" i="1"/>
  <c r="K54" i="1"/>
  <c r="F54" i="1"/>
  <c r="Q53" i="1"/>
  <c r="K53" i="1"/>
  <c r="F53" i="1"/>
  <c r="Q52" i="1"/>
  <c r="K52" i="1"/>
  <c r="F52" i="1"/>
  <c r="Q51" i="1"/>
  <c r="K51" i="1"/>
  <c r="F51" i="1"/>
  <c r="Q50" i="1"/>
  <c r="K50" i="1"/>
  <c r="F50" i="1"/>
  <c r="Q49" i="1"/>
  <c r="K49" i="1"/>
  <c r="F49" i="1"/>
  <c r="Q48" i="1"/>
  <c r="K48" i="1"/>
  <c r="F48" i="1"/>
  <c r="Q47" i="1"/>
  <c r="K47" i="1"/>
  <c r="F47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A47" i="1"/>
</calcChain>
</file>

<file path=xl/sharedStrings.xml><?xml version="1.0" encoding="utf-8"?>
<sst xmlns="http://schemas.openxmlformats.org/spreadsheetml/2006/main" count="141" uniqueCount="91">
  <si>
    <t>برنامه ژنتیک اجتماعی: فرم گزارش سه ماهه مراقبت ژنتيک</t>
  </si>
  <si>
    <t>از: خانه‌ي بهداشت/ پايگاه بهداشتي . . . . . . . . . . . . .. . . . . .  به/ از: مرکز خدمات جامع سلامت . . . . . . . .. . . . . .     به مركز بهداشت شهرستان . . . . . . . . . .. . . . . . .  فصل  ..........  سال  ...................</t>
  </si>
  <si>
    <r>
      <t xml:space="preserve">              </t>
    </r>
    <r>
      <rPr>
        <b/>
        <sz val="11"/>
        <color rgb="FF000000"/>
        <rFont val="B Nazanin"/>
        <charset val="178"/>
      </rPr>
      <t xml:space="preserve">الف) مراقبت ژنتیک                                                                           </t>
    </r>
  </si>
  <si>
    <t>ردیف</t>
  </si>
  <si>
    <t>نام و نام خانوادگی</t>
  </si>
  <si>
    <r>
      <rPr>
        <sz val="18"/>
        <color rgb="FF000000"/>
        <rFont val="B Titr"/>
        <charset val="178"/>
      </rPr>
      <t>تاریخ تولد</t>
    </r>
    <r>
      <rPr>
        <sz val="10"/>
        <color rgb="FF000000"/>
        <rFont val="B Titr"/>
        <charset val="178"/>
      </rPr>
      <t xml:space="preserve">
</t>
    </r>
    <r>
      <rPr>
        <sz val="10"/>
        <color rgb="FFFF0000"/>
        <rFont val="B Titr"/>
        <charset val="178"/>
      </rPr>
      <t>روز / ماه / سال</t>
    </r>
  </si>
  <si>
    <t>کد ملی</t>
  </si>
  <si>
    <r>
      <t>نوع
(</t>
    </r>
    <r>
      <rPr>
        <sz val="10"/>
        <color rgb="FFFF0000"/>
        <rFont val="B Titr"/>
        <charset val="178"/>
      </rPr>
      <t>مشکوک یا ناقل</t>
    </r>
    <r>
      <rPr>
        <sz val="10"/>
        <color theme="1"/>
        <rFont val="B Titr"/>
        <charset val="178"/>
      </rPr>
      <t>)
مشخص شود.</t>
    </r>
  </si>
  <si>
    <t>نوع مراقبت ژنتیک</t>
  </si>
  <si>
    <r>
      <t>قطع مراقبت به‌</t>
    </r>
    <r>
      <rPr>
        <sz val="10"/>
        <color rgb="FF000000"/>
        <rFont val="B Titr"/>
        <charset val="178"/>
      </rPr>
      <t xml:space="preserve"> </t>
    </r>
    <r>
      <rPr>
        <sz val="11"/>
        <color rgb="FF000000"/>
        <rFont val="B Titr"/>
        <charset val="178"/>
      </rPr>
      <t>دليل</t>
    </r>
  </si>
  <si>
    <r>
      <rPr>
        <sz val="14"/>
        <color rgb="FF000000"/>
        <rFont val="B Titr"/>
        <charset val="178"/>
      </rPr>
      <t xml:space="preserve">مهاجرت 
</t>
    </r>
    <r>
      <rPr>
        <sz val="11"/>
        <color rgb="FF000000"/>
        <rFont val="B Titr"/>
        <charset val="178"/>
      </rPr>
      <t xml:space="preserve">
روز / ماه / سال</t>
    </r>
  </si>
  <si>
    <t>مراقبت ژنتیک پیشگیری از بروز</t>
  </si>
  <si>
    <t>مراقبت ژنتیک کاهش خطر بروز</t>
  </si>
  <si>
    <t>آیا پرونده مشاوره ژنتیک تشکیل شده است</t>
  </si>
  <si>
    <t>وضعیت از نظر بارداری</t>
  </si>
  <si>
    <t>خیر</t>
  </si>
  <si>
    <t>باردار</t>
  </si>
  <si>
    <t>عدم همکاری</t>
  </si>
  <si>
    <r>
      <t>عدم ضرورت</t>
    </r>
    <r>
      <rPr>
        <sz val="10"/>
        <color rgb="FF000000"/>
        <rFont val="B Titr"/>
        <charset val="178"/>
      </rPr>
      <t xml:space="preserve"> </t>
    </r>
    <r>
      <rPr>
        <sz val="11"/>
        <color rgb="FF000000"/>
        <rFont val="B Titr"/>
        <charset val="178"/>
      </rPr>
      <t xml:space="preserve"> ادامه مراقبت</t>
    </r>
  </si>
  <si>
    <t xml:space="preserve"> </t>
  </si>
  <si>
    <r>
      <rPr>
        <b/>
        <sz val="14"/>
        <color rgb="FF000000"/>
        <rFont val="B Nazanin"/>
        <charset val="178"/>
      </rPr>
      <t>راهنمای تکمیل فرم گزارش  مراقبت ژنتیک</t>
    </r>
    <r>
      <rPr>
        <b/>
        <sz val="11"/>
        <color rgb="FF000000"/>
        <rFont val="B Nazanin"/>
        <charset val="178"/>
      </rPr>
      <t xml:space="preserve">
از طریق این فرم گزارش مراقبت ژنتیک دو ماهانه (هر دو ماه یکبار_ در پایان هر ماه زوج) و پيگيري‌هاي لازم برای افراد در معرض خطر بیماری‌های ژنتيک انجام شده تـوسط كاركنان بهداشتي در پایگاه سلامت/ خانه‌ي بهداشت، به مرکز بهداشت شهرستان اعلام می‌گردد. اين فرم در دو نسخه تكميل‌ مي‌شود كه يك نسخه از آن به سطح بالاتر ارسال و نسخه‌ي ديگر بايگاني ‌مي‌شود. 
اين فرم شامل دو قسمت الف) مراقبت ژنتیک و ب) ثبت وقایع در زنان باردار تحت مراقبت ژنتیک مي‌باشد. 
ا</t>
    </r>
    <r>
      <rPr>
        <b/>
        <u/>
        <sz val="11"/>
        <color rgb="FF000000"/>
        <rFont val="B Nazanin"/>
        <charset val="178"/>
      </rPr>
      <t>لف) مراقبت ژنتیک:</t>
    </r>
    <r>
      <rPr>
        <b/>
        <sz val="11"/>
        <color rgb="FF000000"/>
        <rFont val="B Nazanin"/>
        <charset val="178"/>
      </rPr>
      <t xml:space="preserve">
(رديف): بـه ترتيب از يك تـا آخر شماره‌گذاري مي‌شود.
 (نام و نام خانوادگي): نام و نام خانوادگي فرد در معرض خطر بیماری‌های ژنتیک در این ستون درج می‌گردد. در مورد ثبت وضعیت مراقبت پیشگیری از بروز باید فقط نام و نام خانوادگی خانم در این ستون درج گردد. این افراد توسط فرم اعلام وضعیت مراقبت ژنتیک توسط مشاور ژنتیک اعلام می‌شوند و یا از طرف مراکز بالینی منتخب به عنوان مورد جدید معرفی می‌گردند.
(کد ملی): برای پیشگیری از بروز خطا در موارد دارای تشابه اسمی در این ستون کد ملی فرد ثبت شده در ستون قبل درج می‌شود.
 (بیماری تحت مراقبت): در اين ستون نام بیماری مورد نظر که فرد بخاطر آن مراقبت می گردد ثبت می‌شود. 
نکته: در صورت انجام مراقبت برای بیماری تالاسمی ضروریست موارد بر حسب ناقل یا مشکوک پرخطر به صورت جداگانه و تحت یکی از عناوین «زوج ناقل تالاسمی» یا «زوج مشکوک پرخطر تالاسمی» درج شود.
 (نوع مراقبت ژنتیک): این ستون خود به 2 زیر ستون تقسیم می‌گردد:
- مراقبت ژنتیک پیشگیری از بروز: ویژه زوج‌های تحت مراقبت است در این ستون وضعیت زوج از نظر PND1 و وضعیت بارداری مشخص می‌گردد.
- مراقبت ژنتیک کاهش خطر بروز: بر اساس دستورالعمل بالینی مربوط به بیماری تحت مراقبت
 (قطع مراقبت): در صورت قطع مراقبت ژنتیک به دلایل عدم همکاری و عدم ضرورت مراقبت، این ستون تکمیل می‌گردد. 
در مواردی نظیر : روش دائمی پیشگیری از بارداری، هيسترکتومي، عقيمي و يا نازايي قطعي ، طلاق  یا  فوت يکي از زوجين، يائسگي ، عدم نیاز به مراقبت بر اساس نتیجه PND1  و ... قطع مراقبت برای زوج در ستون عدم ضرورت مراقبت علامت زده می‌شود. 
در این موارد رويت مستندات مربوطه توسط پزشک تیم سلامت ضروري مي‌باشد.
 (مهاجرت): در صورت مهاجرت زوج از منطقه تحت پوشش به منطقه دیگر مطابق شرح اجرای فرآیند مراقبت ژنتیک مهاجرت در مرکز مبدا به مرکز مقصد اعلام و در مرکز مبدا قطع شده و در این فرم اعلام می شود. 
</t>
    </r>
  </si>
  <si>
    <t>جمع</t>
  </si>
  <si>
    <t>تالاسمی</t>
  </si>
  <si>
    <t>PKU</t>
  </si>
  <si>
    <t>متابولیک ارثی</t>
  </si>
  <si>
    <t>بیماری تحت مراقبت</t>
  </si>
  <si>
    <t>بله</t>
  </si>
  <si>
    <t>ناقل</t>
  </si>
  <si>
    <t>مشکوک پر خطر</t>
  </si>
  <si>
    <r>
      <t xml:space="preserve">سال انجام
 PND1
</t>
    </r>
    <r>
      <rPr>
        <sz val="10"/>
        <color rgb="FFFF0000"/>
        <rFont val="B Titr"/>
        <charset val="178"/>
      </rPr>
      <t>فقط سال
 نوشته شود.</t>
    </r>
  </si>
  <si>
    <t>غیر باردار</t>
  </si>
  <si>
    <t>باردار جدید</t>
  </si>
  <si>
    <r>
      <t xml:space="preserve">باردار </t>
    </r>
    <r>
      <rPr>
        <sz val="9"/>
        <color theme="1"/>
        <rFont val="B Titr"/>
        <charset val="178"/>
      </rPr>
      <t>(</t>
    </r>
    <r>
      <rPr>
        <sz val="8"/>
        <color theme="1"/>
        <rFont val="B Titr"/>
        <charset val="178"/>
      </rPr>
      <t>اعلام شده در فصل قبل)</t>
    </r>
  </si>
  <si>
    <r>
      <t xml:space="preserve">باردار </t>
    </r>
    <r>
      <rPr>
        <sz val="8"/>
        <color theme="1"/>
        <rFont val="B Titr"/>
        <charset val="178"/>
      </rPr>
      <t>(زایمان کرده در این فصل)</t>
    </r>
  </si>
  <si>
    <t>ب-ثبت وقایع در زنان باردار تحت مراقبت ژنتیک</t>
  </si>
  <si>
    <t>وقایع بارداری</t>
  </si>
  <si>
    <t>تاریخ شروع بارداري بر اساسLMP 
(روز/ماه/سال)</t>
  </si>
  <si>
    <t>آيا PND2 را انجام داده است؟</t>
  </si>
  <si>
    <t>تاریخ
 پایان بارداری</t>
  </si>
  <si>
    <t>بلــــی</t>
  </si>
  <si>
    <t>با صدور مجوزپزشکی قانونی</t>
  </si>
  <si>
    <t>ساير علل با ذکر کد</t>
  </si>
  <si>
    <t>تاریخ انجام  PND2
روز/ماه/سال</t>
  </si>
  <si>
    <r>
      <rPr>
        <sz val="9"/>
        <color rgb="FFFF0000"/>
        <rFont val="B Titr"/>
        <charset val="178"/>
      </rPr>
      <t>تعداد</t>
    </r>
    <r>
      <rPr>
        <sz val="9"/>
        <color rgb="FF000000"/>
        <rFont val="B Titr"/>
        <charset val="178"/>
      </rPr>
      <t xml:space="preserve"> جنين سالم يا ناقل</t>
    </r>
  </si>
  <si>
    <r>
      <rPr>
        <sz val="9"/>
        <color rgb="FFFF0000"/>
        <rFont val="B Titr"/>
        <charset val="178"/>
      </rPr>
      <t>تعداد</t>
    </r>
    <r>
      <rPr>
        <sz val="9"/>
        <color rgb="FF000000"/>
        <rFont val="B Titr"/>
        <charset val="178"/>
      </rPr>
      <t xml:space="preserve"> جنين مبتلا</t>
    </r>
  </si>
  <si>
    <t>ب) ثبت وقایع در زنان باردار تحت مراقبت ژنتیک:
این قسمت از فرم برای هر نوبت بارداری یک مرتبه و در زمان پایان بارداری خانم باردار تحت مراقبت ژنتیک پیشگیری از بروز تکمیل می‌گردد.
اطلاعات مربوط به تشخیص ژنتیک پیش از تولد و نتیجه بارداری با توجه به کدهای تعیین شده در هر زیر گروه مشخص می‌گردد.
نکات مهم:
 مواردی که بر اساس  PND2 جنین مبتلا گزارش می شود و نتیجه بارداری تولد نوزاد زنده است، نوزاد تحت تشخیص بالینی قرار گرفته و در صورت سالم بودن به عنوان خطای ازمایشگاه ژنتیک مشمول گزارش فوری می‌باشد. بدیهی است در صورت ابتلای کودک به بیماری نیز فرم بررسی اپیدمیولوژیک علت بروز تکمیل و گزارش می‌گردد.
 در قسمت نتيجه انجام PND2  و نتيجه بارداري در موارد بارداري دو يا چند قلو بايد تعداد جنين به تعداد قل‌ها ثبت شده و در پايين فرم تعداد موارد دو يا چند قلويي توضيح داده شود.
 در خصوص علت عدم انجام آزمايش‌هاي ژنتيك، در صورتي كه چند دليل براي عدم انجام جهت زوج مطرح بود كد مهم‌ترين علت درج گردد.</t>
  </si>
  <si>
    <t>نتيجه بارداري</t>
  </si>
  <si>
    <t>مشکوک</t>
  </si>
  <si>
    <t xml:space="preserve">
نوع
(مشکوک یا ناقل) در تالاسمی
مشخص شود.</t>
  </si>
  <si>
    <r>
      <rPr>
        <sz val="9"/>
        <color rgb="FFFF0000"/>
        <rFont val="B Titr"/>
        <charset val="178"/>
      </rPr>
      <t>تعداد</t>
    </r>
    <r>
      <rPr>
        <sz val="9"/>
        <color rgb="FF000000"/>
        <rFont val="B Titr"/>
        <charset val="178"/>
      </rPr>
      <t xml:space="preserve"> سقط </t>
    </r>
  </si>
  <si>
    <r>
      <rPr>
        <sz val="9"/>
        <color rgb="FFFF0000"/>
        <rFont val="B Titr"/>
        <charset val="178"/>
      </rPr>
      <t xml:space="preserve">تعداد </t>
    </r>
    <r>
      <rPr>
        <sz val="9"/>
        <color rgb="FF000000"/>
        <rFont val="B Titr"/>
        <charset val="178"/>
      </rPr>
      <t>تولد 
نوزاد مرده</t>
    </r>
  </si>
  <si>
    <t xml:space="preserve">
رديف</t>
  </si>
  <si>
    <t xml:space="preserve">
نام و نام خانوادگی</t>
  </si>
  <si>
    <t xml:space="preserve">
کدملی</t>
  </si>
  <si>
    <r>
      <rPr>
        <sz val="9"/>
        <color rgb="FFFF0000"/>
        <rFont val="B Titr"/>
        <charset val="178"/>
      </rPr>
      <t>تعداد</t>
    </r>
    <r>
      <rPr>
        <sz val="9"/>
        <color rgb="FF000000"/>
        <rFont val="B Titr"/>
        <charset val="178"/>
      </rPr>
      <t xml:space="preserve"> تولد
 نوزاد زنده</t>
    </r>
  </si>
  <si>
    <t xml:space="preserve">
بیماری تحت مراقبت</t>
  </si>
  <si>
    <t>برنامه پیشگیری از بروز PKU</t>
  </si>
  <si>
    <t>برنامه متابولیک ارثی</t>
  </si>
  <si>
    <t>برنامه پیشگیری از بروز بیماری بتا تالاسمی ماژور</t>
  </si>
  <si>
    <t>تعداد کل زوج تحت پوشش برنامه تالاسمی</t>
  </si>
  <si>
    <t>تعداد کل زوج ناقل تالاسمی تحت مراقبت</t>
  </si>
  <si>
    <t>تعداد کل زوج مشکوک  پر خطر تالاسمی تحت مراقبت</t>
  </si>
  <si>
    <t>تعداد پرونده های مشاور ژنتیک در برنامه تالاسمی</t>
  </si>
  <si>
    <t>تعداد موارد تشخیص پیش از تولد نوبت اول</t>
  </si>
  <si>
    <t>تعداد موارد غیر باردار</t>
  </si>
  <si>
    <t>تعداد موارد باردار جدید</t>
  </si>
  <si>
    <t>تعداد موارد بارداراعلام شده در فصل قبل</t>
  </si>
  <si>
    <t>تعداد موارد باردار زایمان کرده در این فصل</t>
  </si>
  <si>
    <t>تعدا موارد مراقبت ژنتیک کاهش خطر بروز</t>
  </si>
  <si>
    <t>تعداد  موارد قطع مراقبت به دلیل عدم همکاری</t>
  </si>
  <si>
    <t>تعداد  موارد قطع مراقبت به دلیل عدم ضرورت مراقبت</t>
  </si>
  <si>
    <t>تعداد موارد مهاجرت</t>
  </si>
  <si>
    <t xml:space="preserve">تعداد کل زوج تحت پوشش برنامه </t>
  </si>
  <si>
    <t xml:space="preserve">تعداد پرونده های مشاور ژنتیک در برنامه </t>
  </si>
  <si>
    <t>برنامه پیشگیری از بروز تالاسمی ماژور</t>
  </si>
  <si>
    <t>برنامه PKU</t>
  </si>
  <si>
    <t>برنامه  برنامه متابولیک ارثی</t>
  </si>
  <si>
    <t>تعداد موارد باردار تالاسمی</t>
  </si>
  <si>
    <t>تعداد موارد باردار ناقل تالاسمی</t>
  </si>
  <si>
    <t>تعداد موارد باردار مشکوک پر خطر تالاسمی</t>
  </si>
  <si>
    <t>تعداد کل باردار</t>
  </si>
  <si>
    <t>تعداد  کل موارد PND نوبت دوم</t>
  </si>
  <si>
    <t>تعداد کل جنین های سالم یا ناقل</t>
  </si>
  <si>
    <t>تعداد کل جنین های مبتلا</t>
  </si>
  <si>
    <r>
      <t xml:space="preserve">تعداد کل موارد باردار که PND انجام </t>
    </r>
    <r>
      <rPr>
        <sz val="9"/>
        <color rgb="FFFF0000"/>
        <rFont val="B Titr"/>
        <charset val="178"/>
      </rPr>
      <t>نداده اند</t>
    </r>
  </si>
  <si>
    <t>تعداد کل تولد زنده</t>
  </si>
  <si>
    <t>تعداد کل سقط جنین با مجوز قانونی</t>
  </si>
  <si>
    <t>تعداد کل سقط جنین با سایر علل</t>
  </si>
  <si>
    <t>تعداد کل تولد نوزاد مرده</t>
  </si>
  <si>
    <t>تعداد موارد پایان بارداری</t>
  </si>
  <si>
    <r>
      <t xml:space="preserve">تنها در صورت خيرباذکر علت
</t>
    </r>
    <r>
      <rPr>
        <sz val="9"/>
        <color rgb="FFFF0000"/>
        <rFont val="B Titr"/>
        <charset val="178"/>
      </rPr>
      <t xml:space="preserve"> در غیر اینصورت خالی بگذارید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</si>
</sst>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rgb="FF323E4F"/>
      <name val="B Titr"/>
      <charset val="178"/>
    </font>
    <font>
      <b/>
      <sz val="10"/>
      <color theme="1"/>
      <name val="B Nazanin"/>
      <charset val="178"/>
    </font>
    <font>
      <b/>
      <sz val="11"/>
      <color rgb="FF000000"/>
      <name val="B Nazanin"/>
      <charset val="178"/>
    </font>
    <font>
      <sz val="8"/>
      <color rgb="FF000000"/>
      <name val="B Nazanin"/>
      <charset val="178"/>
    </font>
    <font>
      <sz val="11"/>
      <color rgb="FF000000"/>
      <name val="B Nazanin"/>
      <charset val="178"/>
    </font>
    <font>
      <b/>
      <sz val="10"/>
      <color rgb="FF000000"/>
      <name val="B Nazanin"/>
      <charset val="178"/>
    </font>
    <font>
      <b/>
      <sz val="9"/>
      <color rgb="FF000000"/>
      <name val="B Nazanin"/>
      <charset val="178"/>
    </font>
    <font>
      <b/>
      <sz val="14"/>
      <color rgb="FF000000"/>
      <name val="B Nazanin"/>
      <charset val="178"/>
    </font>
    <font>
      <sz val="14"/>
      <color theme="1"/>
      <name val="2  Titr"/>
      <charset val="178"/>
    </font>
    <font>
      <sz val="14"/>
      <color theme="1"/>
      <name val="B Nazanin"/>
      <charset val="178"/>
    </font>
    <font>
      <sz val="16"/>
      <color theme="1"/>
      <name val="B Nazanin"/>
      <charset val="178"/>
    </font>
    <font>
      <sz val="16"/>
      <color rgb="FF000000"/>
      <name val="B Nazanin"/>
      <charset val="178"/>
    </font>
    <font>
      <sz val="11"/>
      <color rgb="FF000000"/>
      <name val="B Titr"/>
      <charset val="178"/>
    </font>
    <font>
      <sz val="10"/>
      <color rgb="FF000000"/>
      <name val="B Titr"/>
      <charset val="178"/>
    </font>
    <font>
      <sz val="9"/>
      <color rgb="FF000000"/>
      <name val="B Titr"/>
      <charset val="178"/>
    </font>
    <font>
      <sz val="10"/>
      <color theme="1"/>
      <name val="B Titr"/>
      <charset val="178"/>
    </font>
    <font>
      <sz val="14"/>
      <color rgb="FF000000"/>
      <name val="B Titr"/>
      <charset val="178"/>
    </font>
    <font>
      <sz val="18"/>
      <color rgb="FF000000"/>
      <name val="B Titr"/>
      <charset val="178"/>
    </font>
    <font>
      <sz val="10"/>
      <color rgb="FFFF0000"/>
      <name val="B Titr"/>
      <charset val="178"/>
    </font>
    <font>
      <sz val="9"/>
      <color rgb="FFFF0000"/>
      <name val="B Titr"/>
      <charset val="178"/>
    </font>
    <font>
      <sz val="11"/>
      <color theme="1"/>
      <name val="B Nazanin"/>
      <charset val="178"/>
    </font>
    <font>
      <sz val="8"/>
      <color rgb="FF000000"/>
      <name val="B Titr"/>
      <charset val="178"/>
    </font>
    <font>
      <b/>
      <u/>
      <sz val="11"/>
      <color rgb="FF000000"/>
      <name val="B Nazanin"/>
      <charset val="178"/>
    </font>
    <font>
      <sz val="9"/>
      <color theme="1"/>
      <name val="B Titr"/>
      <charset val="178"/>
    </font>
    <font>
      <sz val="8"/>
      <color theme="1"/>
      <name val="B Titr"/>
      <charset val="178"/>
    </font>
    <font>
      <sz val="12"/>
      <color rgb="FF000000"/>
      <name val="B Nazanin"/>
      <charset val="178"/>
    </font>
    <font>
      <sz val="11"/>
      <color theme="1"/>
      <name val="B Titr"/>
      <charset val="178"/>
    </font>
    <font>
      <sz val="16"/>
      <color theme="1"/>
      <name val="B Titr"/>
      <charset val="178"/>
    </font>
    <font>
      <sz val="14"/>
      <color rgb="FF000000"/>
      <name val="B Nazanin"/>
      <charset val="178"/>
    </font>
    <font>
      <sz val="10"/>
      <color rgb="FF000000"/>
      <name val="B Nazanin"/>
      <charset val="178"/>
    </font>
    <font>
      <sz val="10"/>
      <color theme="0"/>
      <name val="B Titr"/>
      <charset val="178"/>
    </font>
    <font>
      <sz val="16"/>
      <color theme="1"/>
      <name val="Calibri"/>
      <family val="2"/>
      <scheme val="minor"/>
    </font>
    <font>
      <sz val="12"/>
      <color theme="1"/>
      <name val="B Titr"/>
      <charset val="178"/>
    </font>
    <font>
      <sz val="24"/>
      <color rgb="FF000000"/>
      <name val="B Titr"/>
      <charset val="178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6"/>
      <color theme="1"/>
      <name val="B Titr"/>
      <charset val="178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49" fontId="14" fillId="7" borderId="4" xfId="0" applyNumberFormat="1" applyFont="1" applyFill="1" applyBorder="1" applyAlignment="1" applyProtection="1">
      <alignment horizontal="center" vertical="center" wrapText="1" readingOrder="2"/>
      <protection locked="0"/>
    </xf>
    <xf numFmtId="49" fontId="14" fillId="10" borderId="4" xfId="0" applyNumberFormat="1" applyFont="1" applyFill="1" applyBorder="1" applyAlignment="1" applyProtection="1">
      <alignment horizontal="center" vertical="center" wrapText="1" readingOrder="2"/>
      <protection locked="0"/>
    </xf>
    <xf numFmtId="49" fontId="14" fillId="12" borderId="4" xfId="0" applyNumberFormat="1" applyFont="1" applyFill="1" applyBorder="1" applyAlignment="1" applyProtection="1">
      <alignment horizontal="center" vertical="center" wrapText="1" readingOrder="2"/>
      <protection locked="0"/>
    </xf>
    <xf numFmtId="49" fontId="7" fillId="10" borderId="4" xfId="0" applyNumberFormat="1" applyFont="1" applyFill="1" applyBorder="1" applyAlignment="1" applyProtection="1">
      <alignment horizontal="center" vertical="center" wrapText="1" readingOrder="2"/>
      <protection locked="0"/>
    </xf>
    <xf numFmtId="49" fontId="9" fillId="10" borderId="4" xfId="0" applyNumberFormat="1" applyFont="1" applyFill="1" applyBorder="1" applyAlignment="1" applyProtection="1">
      <alignment horizontal="center" vertical="center" wrapText="1" readingOrder="2"/>
      <protection locked="0"/>
    </xf>
    <xf numFmtId="49" fontId="28" fillId="11" borderId="4" xfId="0" applyNumberFormat="1" applyFont="1" applyFill="1" applyBorder="1" applyAlignment="1" applyProtection="1">
      <alignment horizontal="center" vertical="center" wrapText="1" readingOrder="2"/>
      <protection locked="0"/>
    </xf>
    <xf numFmtId="49" fontId="8" fillId="12" borderId="4" xfId="0" applyNumberFormat="1" applyFont="1" applyFill="1" applyBorder="1" applyAlignment="1" applyProtection="1">
      <alignment horizontal="center" vertical="center" wrapText="1" readingOrder="2"/>
      <protection locked="0"/>
    </xf>
    <xf numFmtId="49" fontId="7" fillId="6" borderId="4" xfId="0" applyNumberFormat="1" applyFont="1" applyFill="1" applyBorder="1" applyAlignment="1" applyProtection="1">
      <alignment horizontal="center" vertical="center" wrapText="1" readingOrder="2"/>
      <protection locked="0"/>
    </xf>
    <xf numFmtId="49" fontId="7" fillId="5" borderId="4" xfId="0" applyNumberFormat="1" applyFont="1" applyFill="1" applyBorder="1" applyAlignment="1" applyProtection="1">
      <alignment horizontal="center" vertical="center" wrapText="1" readingOrder="2"/>
      <protection locked="0"/>
    </xf>
    <xf numFmtId="49" fontId="7" fillId="4" borderId="4" xfId="0" applyNumberFormat="1" applyFont="1" applyFill="1" applyBorder="1" applyAlignment="1" applyProtection="1">
      <alignment horizontal="center" vertical="center" wrapText="1" readingOrder="2"/>
      <protection locked="0"/>
    </xf>
    <xf numFmtId="49" fontId="31" fillId="9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2" borderId="1" xfId="0" applyFont="1" applyFill="1" applyBorder="1" applyAlignment="1">
      <alignment horizontal="center" vertical="center"/>
    </xf>
    <xf numFmtId="0" fontId="0" fillId="3" borderId="0" xfId="0" applyFill="1" applyProtection="1"/>
    <xf numFmtId="0" fontId="0" fillId="3" borderId="0" xfId="0" applyFill="1" applyAlignment="1" applyProtection="1">
      <alignment horizontal="center" vertical="center"/>
    </xf>
    <xf numFmtId="0" fontId="1" fillId="3" borderId="0" xfId="0" applyFont="1" applyFill="1" applyProtection="1"/>
    <xf numFmtId="0" fontId="33" fillId="3" borderId="0" xfId="0" applyFont="1" applyFill="1" applyAlignment="1" applyProtection="1">
      <alignment horizontal="center" vertical="center"/>
    </xf>
    <xf numFmtId="0" fontId="0" fillId="0" borderId="0" xfId="0" applyProtection="1"/>
    <xf numFmtId="0" fontId="3" fillId="3" borderId="0" xfId="0" applyFont="1" applyFill="1" applyAlignment="1" applyProtection="1">
      <alignment horizontal="center" vertical="center" readingOrder="2"/>
    </xf>
    <xf numFmtId="0" fontId="4" fillId="3" borderId="0" xfId="0" applyFont="1" applyFill="1" applyAlignment="1" applyProtection="1">
      <alignment horizontal="center" vertical="center" readingOrder="2"/>
    </xf>
    <xf numFmtId="0" fontId="2" fillId="3" borderId="0" xfId="0" applyFont="1" applyFill="1" applyAlignment="1" applyProtection="1">
      <alignment horizontal="center" vertical="center" readingOrder="2"/>
    </xf>
    <xf numFmtId="0" fontId="6" fillId="5" borderId="1" xfId="0" applyFont="1" applyFill="1" applyBorder="1" applyAlignment="1" applyProtection="1">
      <alignment horizontal="center" vertical="center" wrapText="1" readingOrder="2"/>
    </xf>
    <xf numFmtId="0" fontId="6" fillId="4" borderId="2" xfId="0" applyFont="1" applyFill="1" applyBorder="1" applyAlignment="1" applyProtection="1">
      <alignment horizontal="center" vertical="center" wrapText="1" readingOrder="2"/>
    </xf>
    <xf numFmtId="0" fontId="6" fillId="6" borderId="2" xfId="0" applyFont="1" applyFill="1" applyBorder="1" applyAlignment="1" applyProtection="1">
      <alignment horizontal="center" vertical="center" wrapText="1" readingOrder="2"/>
    </xf>
    <xf numFmtId="0" fontId="6" fillId="10" borderId="2" xfId="0" applyFont="1" applyFill="1" applyBorder="1" applyAlignment="1" applyProtection="1">
      <alignment horizontal="center" vertical="center" wrapText="1" readingOrder="2"/>
    </xf>
    <xf numFmtId="0" fontId="6" fillId="11" borderId="2" xfId="0" applyFont="1" applyFill="1" applyBorder="1" applyAlignment="1" applyProtection="1">
      <alignment horizontal="center" vertical="center" wrapText="1" readingOrder="2"/>
    </xf>
    <xf numFmtId="0" fontId="6" fillId="0" borderId="1" xfId="0" applyFont="1" applyBorder="1" applyAlignment="1" applyProtection="1">
      <alignment horizontal="center" vertical="center" wrapText="1" readingOrder="2"/>
    </xf>
    <xf numFmtId="49" fontId="13" fillId="3" borderId="0" xfId="0" applyNumberFormat="1" applyFont="1" applyFill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 wrapText="1" readingOrder="2"/>
    </xf>
    <xf numFmtId="0" fontId="34" fillId="0" borderId="0" xfId="0" applyFont="1" applyProtection="1"/>
    <xf numFmtId="0" fontId="35" fillId="11" borderId="1" xfId="0" applyFont="1" applyFill="1" applyBorder="1" applyAlignment="1" applyProtection="1">
      <alignment horizontal="center" vertical="center"/>
    </xf>
    <xf numFmtId="0" fontId="18" fillId="3" borderId="0" xfId="0" applyFont="1" applyFill="1" applyAlignment="1" applyProtection="1">
      <alignment horizontal="center" vertical="center"/>
    </xf>
    <xf numFmtId="0" fontId="0" fillId="0" borderId="0" xfId="0"/>
    <xf numFmtId="0" fontId="0" fillId="3" borderId="0" xfId="0" applyFill="1" applyAlignment="1">
      <alignment horizontal="center" vertical="center"/>
    </xf>
    <xf numFmtId="0" fontId="6" fillId="10" borderId="2" xfId="0" applyFont="1" applyFill="1" applyBorder="1" applyAlignment="1">
      <alignment horizontal="center" vertical="center" wrapText="1" readingOrder="2"/>
    </xf>
    <xf numFmtId="0" fontId="6" fillId="6" borderId="1" xfId="0" applyFont="1" applyFill="1" applyBorder="1" applyAlignment="1">
      <alignment horizontal="center" vertical="center" wrapText="1" readingOrder="2"/>
    </xf>
    <xf numFmtId="0" fontId="6" fillId="12" borderId="2" xfId="0" applyFont="1" applyFill="1" applyBorder="1" applyAlignment="1">
      <alignment horizontal="center" vertical="center" wrapText="1" readingOrder="2"/>
    </xf>
    <xf numFmtId="0" fontId="6" fillId="5" borderId="2" xfId="0" applyFont="1" applyFill="1" applyBorder="1" applyAlignment="1">
      <alignment horizontal="center" vertical="center" wrapText="1" readingOrder="2"/>
    </xf>
    <xf numFmtId="0" fontId="17" fillId="10" borderId="6" xfId="0" applyFont="1" applyFill="1" applyBorder="1" applyAlignment="1">
      <alignment horizontal="center" vertical="center" wrapText="1" readingOrder="2"/>
    </xf>
    <xf numFmtId="0" fontId="17" fillId="6" borderId="6" xfId="0" applyFont="1" applyFill="1" applyBorder="1" applyAlignment="1">
      <alignment horizontal="center" vertical="center" wrapText="1" readingOrder="2"/>
    </xf>
    <xf numFmtId="0" fontId="17" fillId="5" borderId="6" xfId="0" applyFont="1" applyFill="1" applyBorder="1" applyAlignment="1">
      <alignment horizontal="center" vertical="center" wrapText="1" readingOrder="2"/>
    </xf>
    <xf numFmtId="0" fontId="0" fillId="3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 wrapText="1" readingOrder="2"/>
    </xf>
    <xf numFmtId="0" fontId="0" fillId="3" borderId="0" xfId="0" applyFill="1"/>
    <xf numFmtId="0" fontId="0" fillId="0" borderId="0" xfId="0" applyAlignment="1">
      <alignment vertical="top"/>
    </xf>
    <xf numFmtId="0" fontId="29" fillId="0" borderId="0" xfId="0" applyFont="1" applyAlignment="1">
      <alignment horizontal="right" vertical="top"/>
    </xf>
    <xf numFmtId="0" fontId="0" fillId="0" borderId="0" xfId="0" applyBorder="1"/>
    <xf numFmtId="0" fontId="0" fillId="3" borderId="0" xfId="0" applyFill="1" applyBorder="1"/>
    <xf numFmtId="0" fontId="26" fillId="11" borderId="1" xfId="0" applyFont="1" applyFill="1" applyBorder="1" applyAlignment="1" applyProtection="1">
      <alignment horizontal="center" vertical="center"/>
    </xf>
    <xf numFmtId="0" fontId="26" fillId="9" borderId="1" xfId="0" applyFont="1" applyFill="1" applyBorder="1" applyAlignment="1" applyProtection="1">
      <alignment horizontal="center" vertical="center"/>
    </xf>
    <xf numFmtId="49" fontId="37" fillId="3" borderId="0" xfId="0" applyNumberFormat="1" applyFont="1" applyFill="1" applyAlignment="1">
      <alignment horizontal="center" vertical="center"/>
    </xf>
    <xf numFmtId="0" fontId="38" fillId="0" borderId="0" xfId="0" applyFont="1"/>
    <xf numFmtId="0" fontId="38" fillId="3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35" fillId="10" borderId="1" xfId="0" applyFont="1" applyFill="1" applyBorder="1" applyAlignment="1" applyProtection="1">
      <alignment horizontal="center" vertical="center"/>
    </xf>
    <xf numFmtId="0" fontId="35" fillId="14" borderId="1" xfId="0" applyFont="1" applyFill="1" applyBorder="1" applyAlignment="1" applyProtection="1">
      <alignment horizontal="center" vertical="center"/>
    </xf>
    <xf numFmtId="0" fontId="0" fillId="13" borderId="0" xfId="0" applyFill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0" fillId="13" borderId="0" xfId="0" applyFill="1"/>
    <xf numFmtId="49" fontId="37" fillId="13" borderId="0" xfId="0" applyNumberFormat="1" applyFont="1" applyFill="1" applyAlignment="1">
      <alignment horizontal="center" vertical="center"/>
    </xf>
    <xf numFmtId="0" fontId="38" fillId="13" borderId="0" xfId="0" applyFont="1" applyFill="1" applyBorder="1" applyAlignment="1">
      <alignment horizontal="center" vertical="center"/>
    </xf>
    <xf numFmtId="0" fontId="37" fillId="13" borderId="0" xfId="0" applyFont="1" applyFill="1" applyBorder="1" applyAlignment="1">
      <alignment horizontal="center" vertical="center"/>
    </xf>
    <xf numFmtId="0" fontId="0" fillId="13" borderId="0" xfId="0" applyFill="1" applyBorder="1"/>
    <xf numFmtId="0" fontId="23" fillId="13" borderId="0" xfId="0" applyFont="1" applyFill="1" applyBorder="1" applyAlignment="1">
      <alignment horizontal="center" vertical="center"/>
    </xf>
    <xf numFmtId="0" fontId="0" fillId="13" borderId="0" xfId="0" applyFill="1" applyBorder="1" applyAlignment="1">
      <alignment horizontal="center" vertical="center"/>
    </xf>
    <xf numFmtId="0" fontId="26" fillId="4" borderId="1" xfId="0" applyFont="1" applyFill="1" applyBorder="1" applyAlignment="1" applyProtection="1">
      <alignment horizontal="center" vertical="center"/>
    </xf>
    <xf numFmtId="49" fontId="32" fillId="6" borderId="1" xfId="0" applyNumberFormat="1" applyFont="1" applyFill="1" applyBorder="1" applyAlignment="1" applyProtection="1">
      <alignment horizontal="center" vertical="center" wrapText="1" readingOrder="2"/>
      <protection locked="0"/>
    </xf>
    <xf numFmtId="49" fontId="37" fillId="12" borderId="2" xfId="0" applyNumberFormat="1" applyFont="1" applyFill="1" applyBorder="1" applyAlignment="1" applyProtection="1">
      <alignment horizontal="center" vertical="center" wrapText="1"/>
      <protection locked="0"/>
    </xf>
    <xf numFmtId="49" fontId="32" fillId="10" borderId="2" xfId="0" applyNumberFormat="1" applyFont="1" applyFill="1" applyBorder="1" applyAlignment="1" applyProtection="1">
      <alignment horizontal="center" vertical="center" wrapText="1" readingOrder="2"/>
      <protection locked="0"/>
    </xf>
    <xf numFmtId="49" fontId="32" fillId="5" borderId="2" xfId="0" applyNumberFormat="1" applyFont="1" applyFill="1" applyBorder="1" applyAlignment="1" applyProtection="1">
      <alignment horizontal="center" vertical="center" wrapText="1" readingOrder="2"/>
      <protection locked="0"/>
    </xf>
    <xf numFmtId="49" fontId="32" fillId="6" borderId="2" xfId="0" applyNumberFormat="1" applyFont="1" applyFill="1" applyBorder="1" applyAlignment="1" applyProtection="1">
      <alignment horizontal="center" vertical="center" wrapText="1" readingOrder="2"/>
      <protection locked="0"/>
    </xf>
    <xf numFmtId="49" fontId="37" fillId="7" borderId="2" xfId="0" applyNumberFormat="1" applyFont="1" applyFill="1" applyBorder="1" applyAlignment="1" applyProtection="1">
      <alignment horizontal="center" vertical="center" wrapText="1"/>
      <protection locked="0"/>
    </xf>
    <xf numFmtId="1" fontId="32" fillId="10" borderId="2" xfId="0" applyNumberFormat="1" applyFont="1" applyFill="1" applyBorder="1" applyAlignment="1" applyProtection="1">
      <alignment horizontal="center" vertical="center" wrapText="1" readingOrder="2"/>
      <protection locked="0"/>
    </xf>
    <xf numFmtId="1" fontId="32" fillId="6" borderId="2" xfId="0" applyNumberFormat="1" applyFont="1" applyFill="1" applyBorder="1" applyAlignment="1" applyProtection="1">
      <alignment horizontal="center" vertical="center" wrapText="1" readingOrder="2"/>
      <protection locked="0"/>
    </xf>
    <xf numFmtId="49" fontId="32" fillId="12" borderId="2" xfId="0" applyNumberFormat="1" applyFont="1" applyFill="1" applyBorder="1" applyAlignment="1" applyProtection="1">
      <alignment horizontal="center" vertical="center" wrapText="1" readingOrder="2"/>
      <protection locked="0"/>
    </xf>
    <xf numFmtId="1" fontId="32" fillId="7" borderId="2" xfId="0" applyNumberFormat="1" applyFont="1" applyFill="1" applyBorder="1" applyAlignment="1" applyProtection="1">
      <alignment horizontal="center" vertical="center" wrapText="1" readingOrder="2"/>
      <protection locked="0"/>
    </xf>
    <xf numFmtId="1" fontId="32" fillId="12" borderId="2" xfId="0" applyNumberFormat="1" applyFont="1" applyFill="1" applyBorder="1" applyAlignment="1" applyProtection="1">
      <alignment horizontal="center" vertical="center" wrapText="1" readingOrder="2"/>
      <protection locked="0"/>
    </xf>
    <xf numFmtId="49" fontId="32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49" fontId="37" fillId="12" borderId="11" xfId="0" applyNumberFormat="1" applyFont="1" applyFill="1" applyBorder="1" applyAlignment="1" applyProtection="1">
      <alignment horizontal="center" vertical="center" wrapText="1"/>
      <protection locked="0"/>
    </xf>
    <xf numFmtId="49" fontId="32" fillId="10" borderId="11" xfId="0" applyNumberFormat="1" applyFont="1" applyFill="1" applyBorder="1" applyAlignment="1" applyProtection="1">
      <alignment horizontal="center" vertical="center" wrapText="1" readingOrder="2"/>
      <protection locked="0"/>
    </xf>
    <xf numFmtId="49" fontId="37" fillId="7" borderId="11" xfId="0" applyNumberFormat="1" applyFont="1" applyFill="1" applyBorder="1" applyAlignment="1" applyProtection="1">
      <alignment horizontal="center" vertical="center" wrapText="1"/>
      <protection locked="0"/>
    </xf>
    <xf numFmtId="49" fontId="32" fillId="5" borderId="11" xfId="0" applyNumberFormat="1" applyFont="1" applyFill="1" applyBorder="1" applyAlignment="1" applyProtection="1">
      <alignment horizontal="center" vertical="center" wrapText="1" readingOrder="2"/>
      <protection locked="0"/>
    </xf>
    <xf numFmtId="1" fontId="32" fillId="10" borderId="11" xfId="0" applyNumberFormat="1" applyFont="1" applyFill="1" applyBorder="1" applyAlignment="1" applyProtection="1">
      <alignment horizontal="center" vertical="center" wrapText="1" readingOrder="2"/>
      <protection locked="0"/>
    </xf>
    <xf numFmtId="1" fontId="32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49" fontId="32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1" fontId="32" fillId="7" borderId="11" xfId="0" applyNumberFormat="1" applyFont="1" applyFill="1" applyBorder="1" applyAlignment="1" applyProtection="1">
      <alignment horizontal="center" vertical="center" wrapText="1" readingOrder="2"/>
      <protection locked="0"/>
    </xf>
    <xf numFmtId="1" fontId="32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1" fontId="35" fillId="2" borderId="1" xfId="0" applyNumberFormat="1" applyFont="1" applyFill="1" applyBorder="1" applyAlignment="1">
      <alignment horizontal="center" vertical="center"/>
    </xf>
    <xf numFmtId="0" fontId="1" fillId="13" borderId="0" xfId="0" applyFont="1" applyFill="1" applyProtection="1"/>
    <xf numFmtId="0" fontId="33" fillId="13" borderId="0" xfId="0" applyFont="1" applyFill="1" applyAlignment="1" applyProtection="1">
      <alignment horizontal="center" vertical="center"/>
    </xf>
    <xf numFmtId="0" fontId="0" fillId="13" borderId="0" xfId="0" applyFont="1" applyFill="1" applyProtection="1"/>
    <xf numFmtId="0" fontId="18" fillId="13" borderId="0" xfId="0" applyFont="1" applyFill="1" applyAlignment="1" applyProtection="1">
      <alignment horizontal="center" vertical="center"/>
    </xf>
    <xf numFmtId="49" fontId="13" fillId="13" borderId="0" xfId="0" applyNumberFormat="1" applyFont="1" applyFill="1" applyAlignment="1" applyProtection="1">
      <alignment horizontal="center" vertical="center"/>
    </xf>
    <xf numFmtId="49" fontId="18" fillId="13" borderId="0" xfId="0" applyNumberFormat="1" applyFont="1" applyFill="1" applyAlignment="1" applyProtection="1">
      <alignment horizontal="center" vertical="center"/>
    </xf>
    <xf numFmtId="0" fontId="34" fillId="13" borderId="0" xfId="0" applyFont="1" applyFill="1" applyProtection="1"/>
    <xf numFmtId="0" fontId="30" fillId="13" borderId="0" xfId="0" applyFont="1" applyFill="1" applyAlignment="1" applyProtection="1">
      <alignment horizontal="center" vertical="center"/>
    </xf>
    <xf numFmtId="0" fontId="0" fillId="13" borderId="0" xfId="0" applyFill="1" applyProtection="1"/>
    <xf numFmtId="0" fontId="11" fillId="2" borderId="0" xfId="0" applyFont="1" applyFill="1" applyAlignment="1" applyProtection="1">
      <alignment horizontal="center" vertical="center"/>
    </xf>
    <xf numFmtId="0" fontId="15" fillId="6" borderId="10" xfId="0" applyFont="1" applyFill="1" applyBorder="1" applyAlignment="1" applyProtection="1">
      <alignment horizontal="center" vertical="center" wrapText="1" readingOrder="2"/>
    </xf>
    <xf numFmtId="0" fontId="15" fillId="6" borderId="5" xfId="0" applyFont="1" applyFill="1" applyBorder="1" applyAlignment="1" applyProtection="1">
      <alignment horizontal="center" vertical="center" wrapText="1" readingOrder="2"/>
    </xf>
    <xf numFmtId="0" fontId="15" fillId="6" borderId="4" xfId="0" applyFont="1" applyFill="1" applyBorder="1" applyAlignment="1" applyProtection="1">
      <alignment horizontal="center" vertical="center" wrapText="1" readingOrder="2"/>
    </xf>
    <xf numFmtId="0" fontId="6" fillId="11" borderId="2" xfId="0" applyFont="1" applyFill="1" applyBorder="1" applyAlignment="1" applyProtection="1">
      <alignment horizontal="center" vertical="center" wrapText="1" readingOrder="2"/>
    </xf>
    <xf numFmtId="0" fontId="6" fillId="11" borderId="3" xfId="0" applyFont="1" applyFill="1" applyBorder="1" applyAlignment="1" applyProtection="1">
      <alignment horizontal="center" vertical="center" wrapText="1" readingOrder="2"/>
    </xf>
    <xf numFmtId="0" fontId="6" fillId="11" borderId="9" xfId="0" applyFont="1" applyFill="1" applyBorder="1" applyAlignment="1" applyProtection="1">
      <alignment horizontal="center" vertical="center" wrapText="1" readingOrder="2"/>
    </xf>
    <xf numFmtId="0" fontId="6" fillId="0" borderId="2" xfId="0" applyFont="1" applyBorder="1" applyAlignment="1" applyProtection="1">
      <alignment horizontal="center" vertical="center" wrapText="1" readingOrder="2"/>
    </xf>
    <xf numFmtId="0" fontId="6" fillId="0" borderId="9" xfId="0" applyFont="1" applyBorder="1" applyAlignment="1" applyProtection="1">
      <alignment horizontal="center" vertical="center" wrapText="1" readingOrder="2"/>
    </xf>
    <xf numFmtId="0" fontId="15" fillId="11" borderId="2" xfId="0" applyFont="1" applyFill="1" applyBorder="1" applyAlignment="1" applyProtection="1">
      <alignment horizontal="center" vertical="center" wrapText="1" readingOrder="2"/>
    </xf>
    <xf numFmtId="0" fontId="15" fillId="11" borderId="3" xfId="0" applyFont="1" applyFill="1" applyBorder="1" applyAlignment="1" applyProtection="1">
      <alignment horizontal="center" vertical="center" wrapText="1" readingOrder="2"/>
    </xf>
    <xf numFmtId="0" fontId="15" fillId="11" borderId="9" xfId="0" applyFont="1" applyFill="1" applyBorder="1" applyAlignment="1" applyProtection="1">
      <alignment horizontal="center" vertical="center" wrapText="1" readingOrder="2"/>
    </xf>
    <xf numFmtId="0" fontId="15" fillId="8" borderId="11" xfId="0" applyFont="1" applyFill="1" applyBorder="1" applyAlignment="1" applyProtection="1">
      <alignment horizontal="center" vertical="center" wrapText="1" readingOrder="2"/>
    </xf>
    <xf numFmtId="0" fontId="15" fillId="8" borderId="12" xfId="0" applyFont="1" applyFill="1" applyBorder="1" applyAlignment="1" applyProtection="1">
      <alignment horizontal="center" vertical="center" wrapText="1" readingOrder="2"/>
    </xf>
    <xf numFmtId="0" fontId="15" fillId="8" borderId="7" xfId="0" applyFont="1" applyFill="1" applyBorder="1" applyAlignment="1" applyProtection="1">
      <alignment horizontal="center" vertical="center" wrapText="1" readingOrder="2"/>
    </xf>
    <xf numFmtId="0" fontId="15" fillId="8" borderId="13" xfId="0" applyFont="1" applyFill="1" applyBorder="1" applyAlignment="1" applyProtection="1">
      <alignment horizontal="center" vertical="center" wrapText="1" readingOrder="2"/>
    </xf>
    <xf numFmtId="0" fontId="15" fillId="8" borderId="6" xfId="0" applyFont="1" applyFill="1" applyBorder="1" applyAlignment="1" applyProtection="1">
      <alignment horizontal="center" vertical="center" wrapText="1" readingOrder="2"/>
    </xf>
    <xf numFmtId="0" fontId="15" fillId="8" borderId="14" xfId="0" applyFont="1" applyFill="1" applyBorder="1" applyAlignment="1" applyProtection="1">
      <alignment horizontal="center" vertical="center" wrapText="1" readingOrder="2"/>
    </xf>
    <xf numFmtId="0" fontId="15" fillId="6" borderId="2" xfId="0" applyFont="1" applyFill="1" applyBorder="1" applyAlignment="1" applyProtection="1">
      <alignment horizontal="center" vertical="center" wrapText="1" readingOrder="2"/>
    </xf>
    <xf numFmtId="0" fontId="15" fillId="6" borderId="3" xfId="0" applyFont="1" applyFill="1" applyBorder="1" applyAlignment="1" applyProtection="1">
      <alignment horizontal="center" vertical="center" wrapText="1" readingOrder="2"/>
    </xf>
    <xf numFmtId="0" fontId="15" fillId="10" borderId="10" xfId="0" applyFont="1" applyFill="1" applyBorder="1" applyAlignment="1" applyProtection="1">
      <alignment horizontal="center" vertical="center" wrapText="1" readingOrder="2"/>
    </xf>
    <xf numFmtId="0" fontId="15" fillId="10" borderId="5" xfId="0" applyFont="1" applyFill="1" applyBorder="1" applyAlignment="1" applyProtection="1">
      <alignment horizontal="center" vertical="center" wrapText="1" readingOrder="2"/>
    </xf>
    <xf numFmtId="0" fontId="15" fillId="10" borderId="4" xfId="0" applyFont="1" applyFill="1" applyBorder="1" applyAlignment="1" applyProtection="1">
      <alignment horizontal="center" vertical="center" wrapText="1" readingOrder="2"/>
    </xf>
    <xf numFmtId="0" fontId="15" fillId="12" borderId="10" xfId="0" applyFont="1" applyFill="1" applyBorder="1" applyAlignment="1" applyProtection="1">
      <alignment horizontal="center" vertical="center" wrapText="1" readingOrder="2"/>
    </xf>
    <xf numFmtId="0" fontId="15" fillId="12" borderId="4" xfId="0" applyFont="1" applyFill="1" applyBorder="1" applyAlignment="1" applyProtection="1">
      <alignment horizontal="center" vertical="center" wrapText="1" readingOrder="2"/>
    </xf>
    <xf numFmtId="0" fontId="15" fillId="7" borderId="10" xfId="0" applyFont="1" applyFill="1" applyBorder="1" applyAlignment="1" applyProtection="1">
      <alignment horizontal="center" vertical="center" wrapText="1" readingOrder="2"/>
    </xf>
    <xf numFmtId="0" fontId="15" fillId="7" borderId="4" xfId="0" applyFont="1" applyFill="1" applyBorder="1" applyAlignment="1" applyProtection="1">
      <alignment horizontal="center" vertical="center" wrapText="1" readingOrder="2"/>
    </xf>
    <xf numFmtId="0" fontId="12" fillId="2" borderId="0" xfId="0" applyFont="1" applyFill="1" applyAlignment="1" applyProtection="1">
      <alignment horizontal="center" vertical="center"/>
      <protection locked="0"/>
    </xf>
    <xf numFmtId="0" fontId="16" fillId="9" borderId="10" xfId="0" applyFont="1" applyFill="1" applyBorder="1" applyAlignment="1" applyProtection="1">
      <alignment horizontal="center" vertical="center" wrapText="1" readingOrder="2"/>
    </xf>
    <xf numFmtId="0" fontId="16" fillId="9" borderId="5" xfId="0" applyFont="1" applyFill="1" applyBorder="1" applyAlignment="1" applyProtection="1">
      <alignment horizontal="center" vertical="center" wrapText="1" readingOrder="2"/>
    </xf>
    <xf numFmtId="0" fontId="16" fillId="9" borderId="4" xfId="0" applyFont="1" applyFill="1" applyBorder="1" applyAlignment="1" applyProtection="1">
      <alignment horizontal="center" vertical="center" wrapText="1" readingOrder="2"/>
    </xf>
    <xf numFmtId="0" fontId="15" fillId="11" borderId="10" xfId="0" applyFont="1" applyFill="1" applyBorder="1" applyAlignment="1" applyProtection="1">
      <alignment horizontal="center" vertical="center" wrapText="1" readingOrder="2"/>
    </xf>
    <xf numFmtId="0" fontId="15" fillId="11" borderId="5" xfId="0" applyFont="1" applyFill="1" applyBorder="1" applyAlignment="1" applyProtection="1">
      <alignment horizontal="center" vertical="center" wrapText="1" readingOrder="2"/>
    </xf>
    <xf numFmtId="0" fontId="15" fillId="11" borderId="4" xfId="0" applyFont="1" applyFill="1" applyBorder="1" applyAlignment="1" applyProtection="1">
      <alignment horizontal="center" vertical="center" wrapText="1" readingOrder="2"/>
    </xf>
    <xf numFmtId="0" fontId="18" fillId="10" borderId="10" xfId="0" applyFont="1" applyFill="1" applyBorder="1" applyAlignment="1" applyProtection="1">
      <alignment horizontal="center" vertical="center" wrapText="1"/>
    </xf>
    <xf numFmtId="0" fontId="18" fillId="10" borderId="5" xfId="0" applyFont="1" applyFill="1" applyBorder="1" applyAlignment="1" applyProtection="1">
      <alignment horizontal="center" vertical="center"/>
    </xf>
    <xf numFmtId="0" fontId="18" fillId="10" borderId="4" xfId="0" applyFont="1" applyFill="1" applyBorder="1" applyAlignment="1" applyProtection="1">
      <alignment horizontal="center" vertical="center"/>
    </xf>
    <xf numFmtId="0" fontId="24" fillId="7" borderId="10" xfId="0" applyFont="1" applyFill="1" applyBorder="1" applyAlignment="1" applyProtection="1">
      <alignment horizontal="center" vertical="center" wrapText="1" readingOrder="2"/>
    </xf>
    <xf numFmtId="0" fontId="24" fillId="7" borderId="5" xfId="0" applyFont="1" applyFill="1" applyBorder="1" applyAlignment="1" applyProtection="1">
      <alignment horizontal="center" vertical="center" wrapText="1" readingOrder="2"/>
    </xf>
    <xf numFmtId="0" fontId="24" fillId="7" borderId="4" xfId="0" applyFont="1" applyFill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20" fillId="0" borderId="5" xfId="0" applyFont="1" applyBorder="1" applyAlignment="1" applyProtection="1">
      <alignment horizontal="center" vertical="center" wrapText="1" readingOrder="2"/>
    </xf>
    <xf numFmtId="0" fontId="20" fillId="0" borderId="4" xfId="0" applyFont="1" applyBorder="1" applyAlignment="1" applyProtection="1">
      <alignment horizontal="center" vertical="center" wrapText="1" readingOrder="2"/>
    </xf>
    <xf numFmtId="0" fontId="29" fillId="10" borderId="1" xfId="0" applyFont="1" applyFill="1" applyBorder="1" applyAlignment="1" applyProtection="1">
      <alignment horizontal="right" vertical="center"/>
    </xf>
    <xf numFmtId="0" fontId="39" fillId="3" borderId="1" xfId="0" applyFont="1" applyFill="1" applyBorder="1" applyAlignment="1" applyProtection="1">
      <alignment horizontal="center" vertical="center"/>
    </xf>
    <xf numFmtId="0" fontId="29" fillId="11" borderId="2" xfId="0" applyFont="1" applyFill="1" applyBorder="1" applyAlignment="1" applyProtection="1">
      <alignment horizontal="right" vertical="center"/>
    </xf>
    <xf numFmtId="0" fontId="29" fillId="11" borderId="3" xfId="0" applyFont="1" applyFill="1" applyBorder="1" applyAlignment="1" applyProtection="1">
      <alignment horizontal="right" vertical="center"/>
    </xf>
    <xf numFmtId="0" fontId="29" fillId="11" borderId="9" xfId="0" applyFont="1" applyFill="1" applyBorder="1" applyAlignment="1" applyProtection="1">
      <alignment horizontal="right" vertical="center"/>
    </xf>
    <xf numFmtId="0" fontId="16" fillId="6" borderId="10" xfId="0" applyFont="1" applyFill="1" applyBorder="1" applyAlignment="1" applyProtection="1">
      <alignment horizontal="center" vertical="center" wrapText="1" readingOrder="2"/>
    </xf>
    <xf numFmtId="0" fontId="16" fillId="6" borderId="5" xfId="0" applyFont="1" applyFill="1" applyBorder="1" applyAlignment="1" applyProtection="1">
      <alignment horizontal="center" vertical="center" wrapText="1" readingOrder="2"/>
    </xf>
    <xf numFmtId="0" fontId="16" fillId="6" borderId="4" xfId="0" applyFont="1" applyFill="1" applyBorder="1" applyAlignment="1" applyProtection="1">
      <alignment horizontal="center" vertical="center" wrapText="1" readingOrder="2"/>
    </xf>
    <xf numFmtId="0" fontId="16" fillId="4" borderId="10" xfId="0" applyFont="1" applyFill="1" applyBorder="1" applyAlignment="1" applyProtection="1">
      <alignment horizontal="center" vertical="center" wrapText="1" readingOrder="2"/>
    </xf>
    <xf numFmtId="0" fontId="16" fillId="4" borderId="5" xfId="0" applyFont="1" applyFill="1" applyBorder="1" applyAlignment="1" applyProtection="1">
      <alignment horizontal="center" vertical="center" wrapText="1" readingOrder="2"/>
    </xf>
    <xf numFmtId="0" fontId="16" fillId="4" borderId="4" xfId="0" applyFont="1" applyFill="1" applyBorder="1" applyAlignment="1" applyProtection="1">
      <alignment horizontal="center" vertical="center" wrapText="1" readingOrder="2"/>
    </xf>
    <xf numFmtId="0" fontId="15" fillId="5" borderId="10" xfId="0" applyFont="1" applyFill="1" applyBorder="1" applyAlignment="1" applyProtection="1">
      <alignment horizontal="center" vertical="center" wrapText="1" readingOrder="2"/>
    </xf>
    <xf numFmtId="0" fontId="15" fillId="5" borderId="5" xfId="0" applyFont="1" applyFill="1" applyBorder="1" applyAlignment="1" applyProtection="1">
      <alignment horizontal="center" vertical="center" wrapText="1" readingOrder="2"/>
    </xf>
    <xf numFmtId="0" fontId="15" fillId="5" borderId="4" xfId="0" applyFont="1" applyFill="1" applyBorder="1" applyAlignment="1" applyProtection="1">
      <alignment horizontal="center" vertical="center" wrapText="1" readingOrder="2"/>
    </xf>
    <xf numFmtId="0" fontId="34" fillId="3" borderId="0" xfId="0" applyFont="1" applyFill="1" applyAlignment="1" applyProtection="1">
      <alignment horizontal="center" vertical="center"/>
    </xf>
    <xf numFmtId="0" fontId="34" fillId="3" borderId="20" xfId="0" applyFont="1" applyFill="1" applyBorder="1" applyAlignment="1" applyProtection="1">
      <alignment horizontal="center" vertical="center"/>
    </xf>
    <xf numFmtId="0" fontId="29" fillId="10" borderId="2" xfId="0" applyFont="1" applyFill="1" applyBorder="1" applyAlignment="1" applyProtection="1">
      <alignment horizontal="right" vertical="center"/>
    </xf>
    <xf numFmtId="0" fontId="29" fillId="10" borderId="3" xfId="0" applyFont="1" applyFill="1" applyBorder="1" applyAlignment="1" applyProtection="1">
      <alignment horizontal="right" vertical="center"/>
    </xf>
    <xf numFmtId="0" fontId="29" fillId="10" borderId="9" xfId="0" applyFont="1" applyFill="1" applyBorder="1" applyAlignment="1" applyProtection="1">
      <alignment horizontal="right" vertical="center"/>
    </xf>
    <xf numFmtId="0" fontId="29" fillId="14" borderId="1" xfId="0" applyFont="1" applyFill="1" applyBorder="1" applyAlignment="1" applyProtection="1">
      <alignment horizontal="right" vertical="center"/>
    </xf>
    <xf numFmtId="0" fontId="29" fillId="14" borderId="2" xfId="0" applyFont="1" applyFill="1" applyBorder="1" applyAlignment="1" applyProtection="1">
      <alignment horizontal="right" vertical="center"/>
    </xf>
    <xf numFmtId="0" fontId="29" fillId="14" borderId="3" xfId="0" applyFont="1" applyFill="1" applyBorder="1" applyAlignment="1" applyProtection="1">
      <alignment horizontal="right" vertical="center"/>
    </xf>
    <xf numFmtId="0" fontId="29" fillId="14" borderId="9" xfId="0" applyFont="1" applyFill="1" applyBorder="1" applyAlignment="1" applyProtection="1">
      <alignment horizontal="right" vertical="center"/>
    </xf>
    <xf numFmtId="0" fontId="26" fillId="4" borderId="1" xfId="0" applyFont="1" applyFill="1" applyBorder="1" applyAlignment="1" applyProtection="1">
      <alignment horizontal="right" vertical="center"/>
    </xf>
    <xf numFmtId="0" fontId="10" fillId="2" borderId="0" xfId="0" applyFont="1" applyFill="1" applyBorder="1" applyAlignment="1">
      <alignment horizontal="center" vertical="center" readingOrder="2"/>
    </xf>
    <xf numFmtId="0" fontId="10" fillId="2" borderId="8" xfId="0" applyFont="1" applyFill="1" applyBorder="1" applyAlignment="1">
      <alignment horizontal="center" vertical="center" readingOrder="2"/>
    </xf>
    <xf numFmtId="0" fontId="17" fillId="6" borderId="2" xfId="0" applyFont="1" applyFill="1" applyBorder="1" applyAlignment="1">
      <alignment horizontal="center" vertical="center" wrapText="1" readingOrder="2"/>
    </xf>
    <xf numFmtId="0" fontId="17" fillId="6" borderId="9" xfId="0" applyFont="1" applyFill="1" applyBorder="1" applyAlignment="1">
      <alignment horizontal="center" vertical="center" wrapText="1" readingOrder="2"/>
    </xf>
    <xf numFmtId="0" fontId="6" fillId="6" borderId="17" xfId="0" applyFont="1" applyFill="1" applyBorder="1" applyAlignment="1">
      <alignment horizontal="center" vertical="center" wrapText="1" readingOrder="2"/>
    </xf>
    <xf numFmtId="0" fontId="6" fillId="6" borderId="18" xfId="0" applyFont="1" applyFill="1" applyBorder="1" applyAlignment="1">
      <alignment horizontal="center" vertical="center" wrapText="1" readingOrder="2"/>
    </xf>
    <xf numFmtId="0" fontId="17" fillId="6" borderId="10" xfId="0" applyFont="1" applyFill="1" applyBorder="1" applyAlignment="1">
      <alignment horizontal="center" vertical="center" wrapText="1" readingOrder="2"/>
    </xf>
    <xf numFmtId="0" fontId="17" fillId="6" borderId="5" xfId="0" applyFont="1" applyFill="1" applyBorder="1" applyAlignment="1">
      <alignment horizontal="center" vertical="center" wrapText="1" readingOrder="2"/>
    </xf>
    <xf numFmtId="0" fontId="17" fillId="6" borderId="4" xfId="0" applyFont="1" applyFill="1" applyBorder="1" applyAlignment="1">
      <alignment horizontal="center" vertical="center" wrapText="1" readingOrder="2"/>
    </xf>
    <xf numFmtId="0" fontId="17" fillId="10" borderId="10" xfId="0" applyFont="1" applyFill="1" applyBorder="1" applyAlignment="1">
      <alignment horizontal="center" vertical="center" wrapText="1" readingOrder="2"/>
    </xf>
    <xf numFmtId="0" fontId="17" fillId="10" borderId="5" xfId="0" applyFont="1" applyFill="1" applyBorder="1" applyAlignment="1">
      <alignment horizontal="center" vertical="center" wrapText="1" readingOrder="2"/>
    </xf>
    <xf numFmtId="0" fontId="17" fillId="10" borderId="4" xfId="0" applyFont="1" applyFill="1" applyBorder="1" applyAlignment="1">
      <alignment horizontal="center" vertical="center" wrapText="1" readingOrder="2"/>
    </xf>
    <xf numFmtId="0" fontId="17" fillId="5" borderId="10" xfId="0" applyFont="1" applyFill="1" applyBorder="1" applyAlignment="1">
      <alignment horizontal="center" vertical="center" wrapText="1" readingOrder="2"/>
    </xf>
    <xf numFmtId="0" fontId="0" fillId="5" borderId="5" xfId="0" applyFill="1" applyBorder="1"/>
    <xf numFmtId="0" fontId="0" fillId="5" borderId="4" xfId="0" applyFill="1" applyBorder="1"/>
    <xf numFmtId="0" fontId="17" fillId="12" borderId="10" xfId="0" applyFont="1" applyFill="1" applyBorder="1" applyAlignment="1">
      <alignment horizontal="center" vertical="center" wrapText="1" readingOrder="2"/>
    </xf>
    <xf numFmtId="0" fontId="17" fillId="12" borderId="5" xfId="0" applyFont="1" applyFill="1" applyBorder="1" applyAlignment="1">
      <alignment horizontal="center" vertical="center" wrapText="1" readingOrder="2"/>
    </xf>
    <xf numFmtId="0" fontId="17" fillId="12" borderId="4" xfId="0" applyFont="1" applyFill="1" applyBorder="1" applyAlignment="1">
      <alignment horizontal="center" vertical="center" wrapText="1" readingOrder="2"/>
    </xf>
    <xf numFmtId="0" fontId="17" fillId="7" borderId="10" xfId="0" applyFont="1" applyFill="1" applyBorder="1" applyAlignment="1">
      <alignment horizontal="center" vertical="center" wrapText="1" readingOrder="2"/>
    </xf>
    <xf numFmtId="0" fontId="17" fillId="7" borderId="5" xfId="0" applyFont="1" applyFill="1" applyBorder="1" applyAlignment="1">
      <alignment horizontal="center" vertical="center" wrapText="1" readingOrder="2"/>
    </xf>
    <xf numFmtId="0" fontId="17" fillId="7" borderId="4" xfId="0" applyFont="1" applyFill="1" applyBorder="1" applyAlignment="1">
      <alignment horizontal="center" vertical="center" wrapText="1" readingOrder="2"/>
    </xf>
    <xf numFmtId="0" fontId="0" fillId="6" borderId="5" xfId="0" applyFill="1" applyBorder="1"/>
    <xf numFmtId="0" fontId="0" fillId="6" borderId="4" xfId="0" applyFill="1" applyBorder="1"/>
    <xf numFmtId="0" fontId="17" fillId="6" borderId="3" xfId="0" applyFont="1" applyFill="1" applyBorder="1" applyAlignment="1">
      <alignment horizontal="center" vertical="center" wrapText="1" readingOrder="2"/>
    </xf>
    <xf numFmtId="0" fontId="26" fillId="9" borderId="2" xfId="0" applyFont="1" applyFill="1" applyBorder="1" applyAlignment="1" applyProtection="1">
      <alignment horizontal="center" vertical="center"/>
    </xf>
    <xf numFmtId="0" fontId="26" fillId="9" borderId="3" xfId="0" applyFont="1" applyFill="1" applyBorder="1" applyAlignment="1" applyProtection="1">
      <alignment horizontal="center" vertical="center"/>
    </xf>
    <xf numFmtId="0" fontId="26" fillId="9" borderId="9" xfId="0" applyFont="1" applyFill="1" applyBorder="1" applyAlignment="1" applyProtection="1">
      <alignment horizontal="center" vertical="center"/>
    </xf>
    <xf numFmtId="0" fontId="26" fillId="11" borderId="2" xfId="0" applyFont="1" applyFill="1" applyBorder="1" applyAlignment="1" applyProtection="1">
      <alignment horizontal="center" vertical="center"/>
    </xf>
    <xf numFmtId="0" fontId="26" fillId="11" borderId="3" xfId="0" applyFont="1" applyFill="1" applyBorder="1" applyAlignment="1" applyProtection="1">
      <alignment horizontal="center" vertical="center"/>
    </xf>
    <xf numFmtId="0" fontId="26" fillId="11" borderId="9" xfId="0" applyFont="1" applyFill="1" applyBorder="1" applyAlignment="1" applyProtection="1">
      <alignment horizontal="center" vertical="center"/>
    </xf>
    <xf numFmtId="0" fontId="26" fillId="11" borderId="1" xfId="0" applyFont="1" applyFill="1" applyBorder="1" applyAlignment="1" applyProtection="1">
      <alignment horizontal="right" vertical="center"/>
    </xf>
    <xf numFmtId="0" fontId="17" fillId="12" borderId="11" xfId="0" applyFont="1" applyFill="1" applyBorder="1" applyAlignment="1">
      <alignment horizontal="center" vertical="center" wrapText="1" readingOrder="2"/>
    </xf>
    <xf numFmtId="0" fontId="17" fillId="12" borderId="7" xfId="0" applyFont="1" applyFill="1" applyBorder="1" applyAlignment="1">
      <alignment horizontal="center" vertical="center" wrapText="1" readingOrder="2"/>
    </xf>
    <xf numFmtId="0" fontId="17" fillId="12" borderId="6" xfId="0" applyFont="1" applyFill="1" applyBorder="1" applyAlignment="1">
      <alignment horizontal="center" vertical="center" wrapText="1" readingOrder="2"/>
    </xf>
    <xf numFmtId="0" fontId="26" fillId="9" borderId="1" xfId="0" applyFont="1" applyFill="1" applyBorder="1" applyAlignment="1" applyProtection="1">
      <alignment horizontal="right" vertical="center"/>
    </xf>
    <xf numFmtId="0" fontId="26" fillId="9" borderId="2" xfId="0" applyFont="1" applyFill="1" applyBorder="1" applyAlignment="1" applyProtection="1">
      <alignment horizontal="right" vertical="center"/>
    </xf>
    <xf numFmtId="0" fontId="26" fillId="9" borderId="3" xfId="0" applyFont="1" applyFill="1" applyBorder="1" applyAlignment="1" applyProtection="1">
      <alignment horizontal="right" vertical="center"/>
    </xf>
    <xf numFmtId="0" fontId="26" fillId="9" borderId="9" xfId="0" applyFont="1" applyFill="1" applyBorder="1" applyAlignment="1" applyProtection="1">
      <alignment horizontal="right" vertical="center"/>
    </xf>
    <xf numFmtId="0" fontId="26" fillId="4" borderId="2" xfId="0" applyFont="1" applyFill="1" applyBorder="1" applyAlignment="1" applyProtection="1">
      <alignment horizontal="right" vertical="center"/>
    </xf>
    <xf numFmtId="0" fontId="26" fillId="4" borderId="3" xfId="0" applyFont="1" applyFill="1" applyBorder="1" applyAlignment="1" applyProtection="1">
      <alignment horizontal="right" vertical="center"/>
    </xf>
    <xf numFmtId="0" fontId="26" fillId="4" borderId="9" xfId="0" applyFont="1" applyFill="1" applyBorder="1" applyAlignment="1" applyProtection="1">
      <alignment horizontal="right" vertical="center"/>
    </xf>
    <xf numFmtId="0" fontId="26" fillId="11" borderId="2" xfId="0" applyFont="1" applyFill="1" applyBorder="1" applyAlignment="1" applyProtection="1">
      <alignment horizontal="right" vertical="center"/>
    </xf>
    <xf numFmtId="0" fontId="26" fillId="11" borderId="3" xfId="0" applyFont="1" applyFill="1" applyBorder="1" applyAlignment="1" applyProtection="1">
      <alignment horizontal="right" vertical="center"/>
    </xf>
    <xf numFmtId="0" fontId="26" fillId="11" borderId="9" xfId="0" applyFont="1" applyFill="1" applyBorder="1" applyAlignment="1" applyProtection="1">
      <alignment horizontal="right" vertical="center"/>
    </xf>
    <xf numFmtId="0" fontId="0" fillId="6" borderId="0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26" fillId="4" borderId="2" xfId="0" applyFont="1" applyFill="1" applyBorder="1" applyAlignment="1" applyProtection="1">
      <alignment horizontal="center" vertical="center"/>
    </xf>
    <xf numFmtId="0" fontId="26" fillId="4" borderId="3" xfId="0" applyFont="1" applyFill="1" applyBorder="1" applyAlignment="1" applyProtection="1">
      <alignment horizontal="center" vertical="center"/>
    </xf>
    <xf numFmtId="0" fontId="26" fillId="4" borderId="9" xfId="0" applyFont="1" applyFill="1" applyBorder="1" applyAlignment="1" applyProtection="1">
      <alignment horizontal="center" vertical="center"/>
    </xf>
    <xf numFmtId="0" fontId="36" fillId="11" borderId="11" xfId="0" applyFont="1" applyFill="1" applyBorder="1" applyAlignment="1">
      <alignment horizontal="center" vertical="center" wrapText="1" readingOrder="2"/>
    </xf>
    <xf numFmtId="0" fontId="36" fillId="11" borderId="15" xfId="0" applyFont="1" applyFill="1" applyBorder="1" applyAlignment="1">
      <alignment horizontal="center" vertical="center" wrapText="1" readingOrder="2"/>
    </xf>
    <xf numFmtId="0" fontId="36" fillId="11" borderId="12" xfId="0" applyFont="1" applyFill="1" applyBorder="1" applyAlignment="1">
      <alignment horizontal="center" vertical="center" wrapText="1" readingOrder="2"/>
    </xf>
    <xf numFmtId="0" fontId="36" fillId="11" borderId="6" xfId="0" applyFont="1" applyFill="1" applyBorder="1" applyAlignment="1">
      <alignment horizontal="center" vertical="center" wrapText="1" readingOrder="2"/>
    </xf>
    <xf numFmtId="0" fontId="36" fillId="11" borderId="8" xfId="0" applyFont="1" applyFill="1" applyBorder="1" applyAlignment="1">
      <alignment horizontal="center" vertical="center" wrapText="1" readingOrder="2"/>
    </xf>
    <xf numFmtId="0" fontId="36" fillId="11" borderId="14" xfId="0" applyFont="1" applyFill="1" applyBorder="1" applyAlignment="1">
      <alignment horizontal="center" vertical="center" wrapText="1" readingOrder="2"/>
    </xf>
    <xf numFmtId="0" fontId="17" fillId="7" borderId="2" xfId="0" applyFont="1" applyFill="1" applyBorder="1" applyAlignment="1">
      <alignment horizontal="center" vertical="center" wrapText="1" readingOrder="2"/>
    </xf>
    <xf numFmtId="0" fontId="17" fillId="7" borderId="3" xfId="0" applyFont="1" applyFill="1" applyBorder="1" applyAlignment="1">
      <alignment horizontal="center" vertical="center" wrapText="1" readingOrder="2"/>
    </xf>
    <xf numFmtId="0" fontId="17" fillId="7" borderId="9" xfId="0" applyFont="1" applyFill="1" applyBorder="1" applyAlignment="1">
      <alignment horizontal="center" vertical="center" wrapText="1" readingOrder="2"/>
    </xf>
    <xf numFmtId="0" fontId="19" fillId="9" borderId="11" xfId="0" applyFont="1" applyFill="1" applyBorder="1" applyAlignment="1">
      <alignment horizontal="center" vertical="center" wrapText="1" readingOrder="2"/>
    </xf>
    <xf numFmtId="0" fontId="17" fillId="9" borderId="15" xfId="0" applyFont="1" applyFill="1" applyBorder="1" applyAlignment="1">
      <alignment horizontal="center" vertical="center" wrapText="1" readingOrder="2"/>
    </xf>
    <xf numFmtId="0" fontId="17" fillId="9" borderId="12" xfId="0" applyFont="1" applyFill="1" applyBorder="1" applyAlignment="1">
      <alignment horizontal="center" vertical="center" wrapText="1" readingOrder="2"/>
    </xf>
    <xf numFmtId="0" fontId="17" fillId="9" borderId="6" xfId="0" applyFont="1" applyFill="1" applyBorder="1" applyAlignment="1">
      <alignment horizontal="center" vertical="center" wrapText="1" readingOrder="2"/>
    </xf>
    <xf numFmtId="0" fontId="17" fillId="9" borderId="8" xfId="0" applyFont="1" applyFill="1" applyBorder="1" applyAlignment="1">
      <alignment horizontal="center" vertical="center" wrapText="1" readingOrder="2"/>
    </xf>
    <xf numFmtId="0" fontId="17" fillId="9" borderId="14" xfId="0" applyFont="1" applyFill="1" applyBorder="1" applyAlignment="1">
      <alignment horizontal="center" vertical="center" wrapText="1" readingOrder="2"/>
    </xf>
    <xf numFmtId="0" fontId="5" fillId="6" borderId="0" xfId="0" applyFont="1" applyFill="1" applyAlignment="1">
      <alignment horizontal="right" vertical="top" wrapText="1" readingOrder="2"/>
    </xf>
    <xf numFmtId="0" fontId="29" fillId="0" borderId="0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R342"/>
  <sheetViews>
    <sheetView rightToLeft="1" tabSelected="1" zoomScaleNormal="10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G1" sqref="G1:G1048576"/>
    </sheetView>
  </sheetViews>
  <sheetFormatPr defaultRowHeight="20.25"/>
  <cols>
    <col min="1" max="1" width="0.7109375" style="13" customWidth="1"/>
    <col min="2" max="2" width="4.140625" style="13" customWidth="1"/>
    <col min="3" max="3" width="9.140625" style="17"/>
    <col min="4" max="4" width="18.7109375" style="17" customWidth="1"/>
    <col min="5" max="5" width="27" style="17" customWidth="1"/>
    <col min="6" max="6" width="24.85546875" style="17" customWidth="1"/>
    <col min="7" max="7" width="23" style="17" customWidth="1"/>
    <col min="8" max="8" width="26.7109375" style="17" customWidth="1"/>
    <col min="9" max="9" width="23.28515625" style="17" customWidth="1"/>
    <col min="10" max="10" width="27.28515625" style="17" customWidth="1"/>
    <col min="11" max="11" width="30.42578125" style="17" customWidth="1"/>
    <col min="12" max="12" width="18.140625" style="17" customWidth="1"/>
    <col min="13" max="13" width="9.140625" style="17"/>
    <col min="14" max="14" width="18.85546875" style="17" customWidth="1"/>
    <col min="15" max="15" width="28" style="17" customWidth="1"/>
    <col min="16" max="16" width="17.7109375" style="15" customWidth="1"/>
    <col min="17" max="17" width="15.28515625" style="15" customWidth="1"/>
    <col min="18" max="26" width="9.140625" style="15"/>
    <col min="27" max="29" width="11.5703125" style="16" customWidth="1"/>
    <col min="30" max="30" width="24.140625" style="16" customWidth="1"/>
    <col min="31" max="31" width="11.5703125" style="16" customWidth="1"/>
    <col min="32" max="44" width="9.140625" style="15"/>
    <col min="45" max="16384" width="9.140625" style="17"/>
  </cols>
  <sheetData>
    <row r="1" spans="1:44" hidden="1">
      <c r="C1" s="14"/>
      <c r="D1" s="14"/>
      <c r="E1" s="14"/>
      <c r="F1" s="14"/>
      <c r="G1" s="14"/>
      <c r="H1" s="99" t="s">
        <v>0</v>
      </c>
      <c r="I1" s="99"/>
      <c r="J1" s="99"/>
      <c r="K1" s="99"/>
      <c r="L1" s="14"/>
      <c r="M1" s="14"/>
      <c r="N1" s="14"/>
      <c r="O1" s="14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3"/>
      <c r="AB1" s="93"/>
      <c r="AC1" s="93"/>
      <c r="AD1" s="93"/>
      <c r="AE1" s="93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</row>
    <row r="2" spans="1:44" hidden="1">
      <c r="C2" s="14"/>
      <c r="D2" s="14"/>
      <c r="E2" s="14"/>
      <c r="F2" s="14"/>
      <c r="G2" s="14"/>
      <c r="H2" s="99"/>
      <c r="I2" s="99"/>
      <c r="J2" s="99"/>
      <c r="K2" s="99"/>
      <c r="L2" s="14"/>
      <c r="M2" s="14"/>
      <c r="N2" s="14"/>
      <c r="O2" s="14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3" t="s">
        <v>22</v>
      </c>
      <c r="AB2" s="93" t="s">
        <v>26</v>
      </c>
      <c r="AC2" s="93" t="s">
        <v>27</v>
      </c>
      <c r="AD2" s="93" t="s">
        <v>30</v>
      </c>
      <c r="AE2" s="93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</row>
    <row r="3" spans="1:44" ht="22.5" hidden="1" customHeight="1">
      <c r="C3" s="18"/>
      <c r="D3" s="126" t="s">
        <v>1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3" t="s">
        <v>23</v>
      </c>
      <c r="AB3" s="93" t="s">
        <v>15</v>
      </c>
      <c r="AC3" s="93" t="s">
        <v>28</v>
      </c>
      <c r="AD3" s="93" t="s">
        <v>31</v>
      </c>
      <c r="AE3" s="93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</row>
    <row r="4" spans="1:44" ht="15.75" hidden="1" customHeight="1">
      <c r="C4" s="19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3" t="s">
        <v>24</v>
      </c>
      <c r="AB4" s="93"/>
      <c r="AC4" s="93"/>
      <c r="AD4" s="93" t="s">
        <v>32</v>
      </c>
      <c r="AE4" s="93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</row>
    <row r="5" spans="1:44" ht="20.25" customHeight="1" thickBot="1">
      <c r="C5" s="20" t="s">
        <v>2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3"/>
      <c r="AB5" s="93"/>
      <c r="AC5" s="93"/>
      <c r="AD5" s="93" t="s">
        <v>33</v>
      </c>
      <c r="AE5" s="93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</row>
    <row r="6" spans="1:44" ht="15.75" customHeight="1" thickBot="1">
      <c r="C6" s="21"/>
      <c r="D6" s="22"/>
      <c r="E6" s="23"/>
      <c r="F6" s="24"/>
      <c r="G6" s="25"/>
      <c r="H6" s="24"/>
      <c r="I6" s="103"/>
      <c r="J6" s="104"/>
      <c r="K6" s="104"/>
      <c r="L6" s="105"/>
      <c r="M6" s="106"/>
      <c r="N6" s="107"/>
      <c r="O6" s="26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3"/>
      <c r="AB6" s="93"/>
      <c r="AC6" s="93"/>
      <c r="AD6" s="93"/>
      <c r="AE6" s="93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</row>
    <row r="7" spans="1:44" ht="23.25" customHeight="1" thickBot="1">
      <c r="C7" s="153" t="s">
        <v>3</v>
      </c>
      <c r="D7" s="150" t="s">
        <v>4</v>
      </c>
      <c r="E7" s="147" t="s">
        <v>5</v>
      </c>
      <c r="F7" s="119" t="s">
        <v>6</v>
      </c>
      <c r="G7" s="130" t="s">
        <v>25</v>
      </c>
      <c r="H7" s="133" t="s">
        <v>7</v>
      </c>
      <c r="I7" s="108" t="s">
        <v>8</v>
      </c>
      <c r="J7" s="109"/>
      <c r="K7" s="109"/>
      <c r="L7" s="110"/>
      <c r="M7" s="111" t="s">
        <v>9</v>
      </c>
      <c r="N7" s="112"/>
      <c r="O7" s="100" t="s">
        <v>10</v>
      </c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3"/>
      <c r="AB7" s="93"/>
      <c r="AC7" s="93"/>
      <c r="AD7" s="93"/>
      <c r="AE7" s="93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</row>
    <row r="8" spans="1:44" ht="23.25" customHeight="1" thickBot="1">
      <c r="C8" s="154"/>
      <c r="D8" s="151"/>
      <c r="E8" s="148"/>
      <c r="F8" s="120"/>
      <c r="G8" s="131"/>
      <c r="H8" s="134"/>
      <c r="I8" s="117" t="s">
        <v>11</v>
      </c>
      <c r="J8" s="118"/>
      <c r="K8" s="118"/>
      <c r="L8" s="119" t="s">
        <v>12</v>
      </c>
      <c r="M8" s="113"/>
      <c r="N8" s="114"/>
      <c r="O8" s="101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3"/>
      <c r="AB8" s="93"/>
      <c r="AC8" s="93"/>
      <c r="AD8" s="93"/>
      <c r="AE8" s="93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</row>
    <row r="9" spans="1:44" ht="36.75" customHeight="1" thickBot="1">
      <c r="C9" s="154"/>
      <c r="D9" s="151"/>
      <c r="E9" s="148"/>
      <c r="F9" s="120"/>
      <c r="G9" s="131"/>
      <c r="H9" s="134"/>
      <c r="I9" s="136" t="s">
        <v>13</v>
      </c>
      <c r="J9" s="127" t="s">
        <v>29</v>
      </c>
      <c r="K9" s="139" t="s">
        <v>14</v>
      </c>
      <c r="L9" s="120"/>
      <c r="M9" s="115"/>
      <c r="N9" s="116"/>
      <c r="O9" s="101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3"/>
      <c r="AB9" s="93"/>
      <c r="AC9" s="93"/>
      <c r="AD9" s="93"/>
      <c r="AE9" s="93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</row>
    <row r="10" spans="1:44">
      <c r="C10" s="154"/>
      <c r="D10" s="151"/>
      <c r="E10" s="148"/>
      <c r="F10" s="120"/>
      <c r="G10" s="131"/>
      <c r="H10" s="134"/>
      <c r="I10" s="137"/>
      <c r="J10" s="128"/>
      <c r="K10" s="140"/>
      <c r="L10" s="120"/>
      <c r="M10" s="122" t="s">
        <v>17</v>
      </c>
      <c r="N10" s="124" t="s">
        <v>18</v>
      </c>
      <c r="O10" s="101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3"/>
      <c r="AB10" s="93"/>
      <c r="AC10" s="93"/>
      <c r="AD10" s="93"/>
      <c r="AE10" s="93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</row>
    <row r="11" spans="1:44" ht="21" thickBot="1">
      <c r="C11" s="155"/>
      <c r="D11" s="152"/>
      <c r="E11" s="149"/>
      <c r="F11" s="121"/>
      <c r="G11" s="132"/>
      <c r="H11" s="135"/>
      <c r="I11" s="138"/>
      <c r="J11" s="129"/>
      <c r="K11" s="141"/>
      <c r="L11" s="121"/>
      <c r="M11" s="123"/>
      <c r="N11" s="125"/>
      <c r="O11" s="10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3"/>
      <c r="AB11" s="93"/>
      <c r="AC11" s="93"/>
      <c r="AD11" s="93"/>
      <c r="AE11" s="93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</row>
    <row r="12" spans="1:44" ht="25.5" thickBot="1">
      <c r="A12" s="27"/>
      <c r="B12" s="27"/>
      <c r="C12" s="9"/>
      <c r="D12" s="10"/>
      <c r="E12" s="8"/>
      <c r="F12" s="4"/>
      <c r="G12" s="6"/>
      <c r="H12" s="5"/>
      <c r="I12" s="1"/>
      <c r="J12" s="11"/>
      <c r="K12" s="7"/>
      <c r="L12" s="2"/>
      <c r="M12" s="3"/>
      <c r="N12" s="1"/>
      <c r="O12" s="8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5"/>
      <c r="AB12" s="95"/>
      <c r="AC12" s="95"/>
      <c r="AD12" s="95"/>
      <c r="AE12" s="95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</row>
    <row r="13" spans="1:44" ht="25.5" thickBot="1">
      <c r="A13" s="27"/>
      <c r="B13" s="27"/>
      <c r="C13" s="9"/>
      <c r="D13" s="10"/>
      <c r="E13" s="8"/>
      <c r="F13" s="4"/>
      <c r="G13" s="6"/>
      <c r="H13" s="5"/>
      <c r="I13" s="1"/>
      <c r="J13" s="11"/>
      <c r="K13" s="7"/>
      <c r="L13" s="2"/>
      <c r="M13" s="3"/>
      <c r="N13" s="1"/>
      <c r="O13" s="8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5"/>
      <c r="AB13" s="95"/>
      <c r="AC13" s="95"/>
      <c r="AD13" s="95"/>
      <c r="AE13" s="95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</row>
    <row r="14" spans="1:44" ht="25.5" thickBot="1">
      <c r="A14" s="27"/>
      <c r="B14" s="27"/>
      <c r="C14" s="9"/>
      <c r="D14" s="10"/>
      <c r="E14" s="8"/>
      <c r="F14" s="4"/>
      <c r="G14" s="6"/>
      <c r="H14" s="5"/>
      <c r="I14" s="1"/>
      <c r="J14" s="11"/>
      <c r="K14" s="7"/>
      <c r="L14" s="2"/>
      <c r="M14" s="3"/>
      <c r="N14" s="1"/>
      <c r="O14" s="8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5"/>
      <c r="AB14" s="95"/>
      <c r="AC14" s="95"/>
      <c r="AD14" s="95"/>
      <c r="AE14" s="95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</row>
    <row r="15" spans="1:44" ht="25.5" thickBot="1">
      <c r="A15" s="27"/>
      <c r="B15" s="27"/>
      <c r="C15" s="9"/>
      <c r="D15" s="10"/>
      <c r="E15" s="8"/>
      <c r="F15" s="4"/>
      <c r="G15" s="6"/>
      <c r="H15" s="5"/>
      <c r="I15" s="1"/>
      <c r="J15" s="11"/>
      <c r="K15" s="7"/>
      <c r="L15" s="2"/>
      <c r="M15" s="3"/>
      <c r="N15" s="1"/>
      <c r="O15" s="8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5"/>
      <c r="AB15" s="95"/>
      <c r="AC15" s="95"/>
      <c r="AD15" s="95"/>
      <c r="AE15" s="95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</row>
    <row r="16" spans="1:44" ht="25.5" thickBot="1">
      <c r="A16" s="27"/>
      <c r="B16" s="27"/>
      <c r="C16" s="9"/>
      <c r="D16" s="10"/>
      <c r="E16" s="8"/>
      <c r="F16" s="4"/>
      <c r="G16" s="6"/>
      <c r="H16" s="5"/>
      <c r="I16" s="1"/>
      <c r="J16" s="11"/>
      <c r="K16" s="7"/>
      <c r="L16" s="2"/>
      <c r="M16" s="3"/>
      <c r="N16" s="1"/>
      <c r="O16" s="8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5"/>
      <c r="AB16" s="95"/>
      <c r="AC16" s="95"/>
      <c r="AD16" s="95"/>
      <c r="AE16" s="95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</row>
    <row r="17" spans="1:44" ht="25.5" thickBot="1">
      <c r="A17" s="27"/>
      <c r="B17" s="27"/>
      <c r="C17" s="9"/>
      <c r="D17" s="10"/>
      <c r="E17" s="8"/>
      <c r="F17" s="4"/>
      <c r="G17" s="6"/>
      <c r="H17" s="5"/>
      <c r="I17" s="1"/>
      <c r="J17" s="11"/>
      <c r="K17" s="7"/>
      <c r="L17" s="2"/>
      <c r="M17" s="3"/>
      <c r="N17" s="1"/>
      <c r="O17" s="8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5"/>
      <c r="AB17" s="95"/>
      <c r="AC17" s="95"/>
      <c r="AD17" s="95"/>
      <c r="AE17" s="95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</row>
    <row r="18" spans="1:44" ht="25.5" thickBot="1">
      <c r="A18" s="27"/>
      <c r="B18" s="27"/>
      <c r="C18" s="9"/>
      <c r="D18" s="10"/>
      <c r="E18" s="8"/>
      <c r="F18" s="4"/>
      <c r="G18" s="6"/>
      <c r="H18" s="5"/>
      <c r="I18" s="1"/>
      <c r="J18" s="11"/>
      <c r="K18" s="7"/>
      <c r="L18" s="2"/>
      <c r="M18" s="3"/>
      <c r="N18" s="1"/>
      <c r="O18" s="8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5"/>
      <c r="AB18" s="95"/>
      <c r="AC18" s="95"/>
      <c r="AD18" s="95"/>
      <c r="AE18" s="95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</row>
    <row r="19" spans="1:44" ht="25.5" thickBot="1">
      <c r="A19" s="27"/>
      <c r="B19" s="27"/>
      <c r="C19" s="9"/>
      <c r="D19" s="10"/>
      <c r="E19" s="8"/>
      <c r="F19" s="4"/>
      <c r="G19" s="6"/>
      <c r="H19" s="5"/>
      <c r="I19" s="1"/>
      <c r="J19" s="11"/>
      <c r="K19" s="7"/>
      <c r="L19" s="2"/>
      <c r="M19" s="3"/>
      <c r="N19" s="1"/>
      <c r="O19" s="8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5"/>
      <c r="AB19" s="95"/>
      <c r="AC19" s="95"/>
      <c r="AD19" s="95"/>
      <c r="AE19" s="95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</row>
    <row r="20" spans="1:44" ht="25.5" thickBot="1">
      <c r="A20" s="27" t="s">
        <v>19</v>
      </c>
      <c r="B20" s="27"/>
      <c r="C20" s="9"/>
      <c r="D20" s="10"/>
      <c r="E20" s="8"/>
      <c r="F20" s="4"/>
      <c r="G20" s="6"/>
      <c r="H20" s="5"/>
      <c r="I20" s="1"/>
      <c r="J20" s="11"/>
      <c r="K20" s="7"/>
      <c r="L20" s="2"/>
      <c r="M20" s="3"/>
      <c r="N20" s="1"/>
      <c r="O20" s="8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5"/>
      <c r="AB20" s="95"/>
      <c r="AC20" s="95"/>
      <c r="AD20" s="95"/>
      <c r="AE20" s="95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</row>
    <row r="21" spans="1:44" ht="25.5" thickBot="1">
      <c r="A21" s="27"/>
      <c r="B21" s="27"/>
      <c r="C21" s="9"/>
      <c r="D21" s="10"/>
      <c r="E21" s="8"/>
      <c r="F21" s="4"/>
      <c r="G21" s="6"/>
      <c r="H21" s="5"/>
      <c r="I21" s="1"/>
      <c r="J21" s="11"/>
      <c r="K21" s="7"/>
      <c r="L21" s="2"/>
      <c r="M21" s="3"/>
      <c r="N21" s="1"/>
      <c r="O21" s="8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5"/>
      <c r="AB21" s="95"/>
      <c r="AC21" s="95"/>
      <c r="AD21" s="95"/>
      <c r="AE21" s="95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</row>
    <row r="22" spans="1:44" ht="25.5" thickBot="1">
      <c r="A22" s="27"/>
      <c r="B22" s="27"/>
      <c r="C22" s="9"/>
      <c r="D22" s="10"/>
      <c r="E22" s="8"/>
      <c r="F22" s="4"/>
      <c r="G22" s="6"/>
      <c r="H22" s="5"/>
      <c r="I22" s="1"/>
      <c r="J22" s="11"/>
      <c r="K22" s="7"/>
      <c r="L22" s="2"/>
      <c r="M22" s="3"/>
      <c r="N22" s="1"/>
      <c r="O22" s="8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5"/>
      <c r="AB22" s="95"/>
      <c r="AC22" s="95"/>
      <c r="AD22" s="95"/>
      <c r="AE22" s="95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</row>
    <row r="23" spans="1:44" ht="25.5" thickBot="1">
      <c r="A23" s="27"/>
      <c r="B23" s="27"/>
      <c r="C23" s="9"/>
      <c r="D23" s="10"/>
      <c r="E23" s="8"/>
      <c r="F23" s="4"/>
      <c r="G23" s="6"/>
      <c r="H23" s="5"/>
      <c r="I23" s="1"/>
      <c r="J23" s="11"/>
      <c r="K23" s="7"/>
      <c r="L23" s="2"/>
      <c r="M23" s="3"/>
      <c r="N23" s="1"/>
      <c r="O23" s="8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5"/>
      <c r="AB23" s="95"/>
      <c r="AC23" s="95"/>
      <c r="AD23" s="95"/>
      <c r="AE23" s="95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</row>
    <row r="24" spans="1:44" ht="25.5" thickBot="1">
      <c r="A24" s="27"/>
      <c r="B24" s="27"/>
      <c r="C24" s="9"/>
      <c r="D24" s="10"/>
      <c r="E24" s="8"/>
      <c r="F24" s="4"/>
      <c r="G24" s="6"/>
      <c r="H24" s="5"/>
      <c r="I24" s="1"/>
      <c r="J24" s="11"/>
      <c r="K24" s="7"/>
      <c r="L24" s="2"/>
      <c r="M24" s="3"/>
      <c r="N24" s="1"/>
      <c r="O24" s="8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5"/>
      <c r="AB24" s="95"/>
      <c r="AC24" s="95"/>
      <c r="AD24" s="95"/>
      <c r="AE24" s="95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</row>
    <row r="25" spans="1:44" ht="25.5" thickBot="1">
      <c r="A25" s="27"/>
      <c r="B25" s="27"/>
      <c r="C25" s="9"/>
      <c r="D25" s="10"/>
      <c r="E25" s="8"/>
      <c r="F25" s="4"/>
      <c r="G25" s="6"/>
      <c r="H25" s="5"/>
      <c r="I25" s="1"/>
      <c r="J25" s="11"/>
      <c r="K25" s="7"/>
      <c r="L25" s="2"/>
      <c r="M25" s="3"/>
      <c r="N25" s="1"/>
      <c r="O25" s="8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5"/>
      <c r="AB25" s="95"/>
      <c r="AC25" s="95"/>
      <c r="AD25" s="95"/>
      <c r="AE25" s="95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</row>
    <row r="26" spans="1:44" ht="25.5" thickBot="1">
      <c r="A26" s="27"/>
      <c r="B26" s="27"/>
      <c r="C26" s="9"/>
      <c r="D26" s="10"/>
      <c r="E26" s="8"/>
      <c r="F26" s="4"/>
      <c r="G26" s="6"/>
      <c r="H26" s="5"/>
      <c r="I26" s="1"/>
      <c r="J26" s="11"/>
      <c r="K26" s="7"/>
      <c r="L26" s="2"/>
      <c r="M26" s="3"/>
      <c r="N26" s="1"/>
      <c r="O26" s="8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5"/>
      <c r="AB26" s="95"/>
      <c r="AC26" s="95"/>
      <c r="AD26" s="95"/>
      <c r="AE26" s="95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</row>
    <row r="27" spans="1:44" ht="25.5" thickBot="1">
      <c r="A27" s="27"/>
      <c r="B27" s="27"/>
      <c r="C27" s="9"/>
      <c r="D27" s="10"/>
      <c r="E27" s="8"/>
      <c r="F27" s="4"/>
      <c r="G27" s="6"/>
      <c r="H27" s="5"/>
      <c r="I27" s="1"/>
      <c r="J27" s="11"/>
      <c r="K27" s="7"/>
      <c r="L27" s="2"/>
      <c r="M27" s="3"/>
      <c r="N27" s="1"/>
      <c r="O27" s="8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5"/>
      <c r="AB27" s="95"/>
      <c r="AC27" s="95"/>
      <c r="AD27" s="95"/>
      <c r="AE27" s="95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</row>
    <row r="28" spans="1:44" ht="25.5" thickBot="1">
      <c r="A28" s="27"/>
      <c r="B28" s="27"/>
      <c r="C28" s="9"/>
      <c r="D28" s="10"/>
      <c r="E28" s="8"/>
      <c r="F28" s="4"/>
      <c r="G28" s="6"/>
      <c r="H28" s="5"/>
      <c r="I28" s="1"/>
      <c r="J28" s="11"/>
      <c r="K28" s="7"/>
      <c r="L28" s="2"/>
      <c r="M28" s="3"/>
      <c r="N28" s="1"/>
      <c r="O28" s="8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5"/>
      <c r="AB28" s="95"/>
      <c r="AC28" s="95"/>
      <c r="AD28" s="95"/>
      <c r="AE28" s="95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</row>
    <row r="29" spans="1:44" ht="25.5" thickBot="1">
      <c r="A29" s="27"/>
      <c r="B29" s="27"/>
      <c r="C29" s="9"/>
      <c r="D29" s="10"/>
      <c r="E29" s="8"/>
      <c r="F29" s="4"/>
      <c r="G29" s="6"/>
      <c r="H29" s="5"/>
      <c r="I29" s="1"/>
      <c r="J29" s="11"/>
      <c r="K29" s="7"/>
      <c r="L29" s="2"/>
      <c r="M29" s="3"/>
      <c r="N29" s="1"/>
      <c r="O29" s="8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5"/>
      <c r="AB29" s="95"/>
      <c r="AC29" s="95"/>
      <c r="AD29" s="95"/>
      <c r="AE29" s="95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</row>
    <row r="30" spans="1:44" ht="25.5" thickBot="1">
      <c r="A30" s="27"/>
      <c r="B30" s="27"/>
      <c r="C30" s="9"/>
      <c r="D30" s="10"/>
      <c r="E30" s="8"/>
      <c r="F30" s="4"/>
      <c r="G30" s="6"/>
      <c r="H30" s="5"/>
      <c r="I30" s="1"/>
      <c r="J30" s="11"/>
      <c r="K30" s="7"/>
      <c r="L30" s="2"/>
      <c r="M30" s="3"/>
      <c r="N30" s="1"/>
      <c r="O30" s="8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5"/>
      <c r="AB30" s="95"/>
      <c r="AC30" s="95"/>
      <c r="AD30" s="95"/>
      <c r="AE30" s="95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</row>
    <row r="31" spans="1:44" ht="25.5" thickBot="1">
      <c r="A31" s="27"/>
      <c r="B31" s="27"/>
      <c r="C31" s="9"/>
      <c r="D31" s="10"/>
      <c r="E31" s="8"/>
      <c r="F31" s="4"/>
      <c r="G31" s="6"/>
      <c r="H31" s="5"/>
      <c r="I31" s="1"/>
      <c r="J31" s="11"/>
      <c r="K31" s="7"/>
      <c r="L31" s="2"/>
      <c r="M31" s="3"/>
      <c r="N31" s="1"/>
      <c r="O31" s="8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5"/>
      <c r="AB31" s="95"/>
      <c r="AC31" s="95"/>
      <c r="AD31" s="95"/>
      <c r="AE31" s="95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</row>
    <row r="32" spans="1:44" ht="25.5" thickBot="1">
      <c r="A32" s="27"/>
      <c r="B32" s="27"/>
      <c r="C32" s="9"/>
      <c r="D32" s="10"/>
      <c r="E32" s="8"/>
      <c r="F32" s="4"/>
      <c r="G32" s="6"/>
      <c r="H32" s="5"/>
      <c r="I32" s="1"/>
      <c r="J32" s="11"/>
      <c r="K32" s="7"/>
      <c r="L32" s="2"/>
      <c r="M32" s="3"/>
      <c r="N32" s="1"/>
      <c r="O32" s="8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5"/>
      <c r="AB32" s="95"/>
      <c r="AC32" s="95"/>
      <c r="AD32" s="95"/>
      <c r="AE32" s="95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</row>
    <row r="33" spans="1:44" ht="25.5" thickBot="1">
      <c r="A33" s="27"/>
      <c r="B33" s="27"/>
      <c r="C33" s="9"/>
      <c r="D33" s="10"/>
      <c r="E33" s="8"/>
      <c r="F33" s="4"/>
      <c r="G33" s="6"/>
      <c r="H33" s="5"/>
      <c r="I33" s="1"/>
      <c r="J33" s="11"/>
      <c r="K33" s="7"/>
      <c r="L33" s="2"/>
      <c r="M33" s="3"/>
      <c r="N33" s="1"/>
      <c r="O33" s="8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5"/>
      <c r="AB33" s="95"/>
      <c r="AC33" s="95"/>
      <c r="AD33" s="95"/>
      <c r="AE33" s="95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</row>
    <row r="34" spans="1:44" ht="25.5" thickBot="1">
      <c r="A34" s="27"/>
      <c r="B34" s="27"/>
      <c r="C34" s="9"/>
      <c r="D34" s="10"/>
      <c r="E34" s="8"/>
      <c r="F34" s="4"/>
      <c r="G34" s="6"/>
      <c r="H34" s="5"/>
      <c r="I34" s="1"/>
      <c r="J34" s="11"/>
      <c r="K34" s="7"/>
      <c r="L34" s="2"/>
      <c r="M34" s="3"/>
      <c r="N34" s="1"/>
      <c r="O34" s="8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5"/>
      <c r="AB34" s="95"/>
      <c r="AC34" s="95"/>
      <c r="AD34" s="95"/>
      <c r="AE34" s="95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</row>
    <row r="35" spans="1:44" ht="25.5" thickBot="1">
      <c r="A35" s="27"/>
      <c r="B35" s="27"/>
      <c r="C35" s="9"/>
      <c r="D35" s="10"/>
      <c r="E35" s="8"/>
      <c r="F35" s="4"/>
      <c r="G35" s="6"/>
      <c r="H35" s="5"/>
      <c r="I35" s="1"/>
      <c r="J35" s="11"/>
      <c r="K35" s="7"/>
      <c r="L35" s="2"/>
      <c r="M35" s="3"/>
      <c r="N35" s="1"/>
      <c r="O35" s="8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5"/>
      <c r="AB35" s="95"/>
      <c r="AC35" s="95"/>
      <c r="AD35" s="95"/>
      <c r="AE35" s="95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</row>
    <row r="36" spans="1:44" ht="25.5" thickBot="1">
      <c r="A36" s="27" t="s">
        <v>19</v>
      </c>
      <c r="B36" s="27"/>
      <c r="C36" s="9"/>
      <c r="D36" s="10"/>
      <c r="E36" s="8"/>
      <c r="F36" s="4"/>
      <c r="G36" s="6"/>
      <c r="H36" s="5"/>
      <c r="I36" s="1"/>
      <c r="J36" s="11"/>
      <c r="K36" s="7"/>
      <c r="L36" s="2"/>
      <c r="M36" s="3"/>
      <c r="N36" s="1"/>
      <c r="O36" s="8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5"/>
      <c r="AB36" s="95"/>
      <c r="AC36" s="95"/>
      <c r="AD36" s="95"/>
      <c r="AE36" s="95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</row>
    <row r="37" spans="1:44" ht="25.5" thickBot="1">
      <c r="A37" s="27"/>
      <c r="B37" s="27"/>
      <c r="C37" s="9"/>
      <c r="D37" s="10"/>
      <c r="E37" s="8"/>
      <c r="F37" s="4"/>
      <c r="G37" s="6"/>
      <c r="H37" s="5"/>
      <c r="I37" s="1"/>
      <c r="J37" s="11"/>
      <c r="K37" s="7"/>
      <c r="L37" s="2"/>
      <c r="M37" s="3"/>
      <c r="N37" s="1"/>
      <c r="O37" s="8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5"/>
      <c r="AB37" s="95"/>
      <c r="AC37" s="95"/>
      <c r="AD37" s="95"/>
      <c r="AE37" s="95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</row>
    <row r="38" spans="1:44" ht="25.5" thickBot="1">
      <c r="A38" s="27"/>
      <c r="B38" s="27"/>
      <c r="C38" s="9"/>
      <c r="D38" s="10"/>
      <c r="E38" s="8"/>
      <c r="F38" s="4"/>
      <c r="G38" s="6"/>
      <c r="H38" s="5"/>
      <c r="I38" s="1"/>
      <c r="J38" s="11"/>
      <c r="K38" s="7"/>
      <c r="L38" s="2"/>
      <c r="M38" s="3"/>
      <c r="N38" s="1"/>
      <c r="O38" s="8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5"/>
      <c r="AB38" s="95"/>
      <c r="AC38" s="95"/>
      <c r="AD38" s="95"/>
      <c r="AE38" s="95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</row>
    <row r="39" spans="1:44" ht="25.5" thickBot="1">
      <c r="A39" s="27"/>
      <c r="B39" s="27"/>
      <c r="C39" s="9"/>
      <c r="D39" s="10"/>
      <c r="E39" s="8"/>
      <c r="F39" s="4"/>
      <c r="G39" s="6"/>
      <c r="H39" s="5"/>
      <c r="I39" s="1"/>
      <c r="J39" s="11"/>
      <c r="K39" s="7"/>
      <c r="L39" s="2"/>
      <c r="M39" s="3"/>
      <c r="N39" s="1"/>
      <c r="O39" s="8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5"/>
      <c r="AB39" s="95"/>
      <c r="AC39" s="95"/>
      <c r="AD39" s="95"/>
      <c r="AE39" s="95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</row>
    <row r="40" spans="1:44" ht="25.5" thickBot="1">
      <c r="A40" s="27"/>
      <c r="B40" s="27"/>
      <c r="C40" s="9"/>
      <c r="D40" s="10"/>
      <c r="E40" s="8"/>
      <c r="F40" s="4"/>
      <c r="G40" s="6"/>
      <c r="H40" s="5"/>
      <c r="I40" s="1"/>
      <c r="J40" s="11"/>
      <c r="K40" s="7"/>
      <c r="L40" s="2"/>
      <c r="M40" s="3"/>
      <c r="N40" s="1"/>
      <c r="O40" s="8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5"/>
      <c r="AB40" s="95"/>
      <c r="AC40" s="95"/>
      <c r="AD40" s="95"/>
      <c r="AE40" s="95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</row>
    <row r="41" spans="1:44" ht="25.5" thickBot="1">
      <c r="A41" s="27"/>
      <c r="B41" s="27"/>
      <c r="C41" s="9"/>
      <c r="D41" s="10"/>
      <c r="E41" s="8"/>
      <c r="F41" s="4"/>
      <c r="G41" s="6"/>
      <c r="H41" s="5"/>
      <c r="I41" s="1"/>
      <c r="J41" s="11"/>
      <c r="K41" s="7"/>
      <c r="L41" s="2"/>
      <c r="M41" s="3"/>
      <c r="N41" s="1"/>
      <c r="O41" s="8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5"/>
      <c r="AB41" s="95"/>
      <c r="AC41" s="95"/>
      <c r="AD41" s="95"/>
      <c r="AE41" s="95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</row>
    <row r="42" spans="1:44" ht="25.5" thickBot="1">
      <c r="A42" s="27"/>
      <c r="B42" s="27"/>
      <c r="C42" s="9"/>
      <c r="D42" s="10"/>
      <c r="E42" s="8"/>
      <c r="F42" s="4"/>
      <c r="G42" s="6"/>
      <c r="H42" s="5"/>
      <c r="I42" s="1"/>
      <c r="J42" s="11"/>
      <c r="K42" s="7"/>
      <c r="L42" s="2"/>
      <c r="M42" s="3"/>
      <c r="N42" s="1"/>
      <c r="O42" s="8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5"/>
      <c r="AB42" s="95"/>
      <c r="AC42" s="95"/>
      <c r="AD42" s="95"/>
      <c r="AE42" s="95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</row>
    <row r="43" spans="1:44" ht="25.5" thickBot="1">
      <c r="A43" s="27"/>
      <c r="B43" s="27"/>
      <c r="C43" s="9"/>
      <c r="D43" s="10"/>
      <c r="E43" s="8"/>
      <c r="F43" s="4"/>
      <c r="G43" s="6"/>
      <c r="H43" s="5"/>
      <c r="I43" s="1"/>
      <c r="J43" s="11"/>
      <c r="K43" s="7"/>
      <c r="L43" s="2"/>
      <c r="M43" s="3"/>
      <c r="N43" s="1"/>
      <c r="O43" s="8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5"/>
      <c r="AB43" s="95"/>
      <c r="AC43" s="95"/>
      <c r="AD43" s="95"/>
      <c r="AE43" s="95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</row>
    <row r="44" spans="1:44" s="29" customFormat="1" ht="38.25" customHeight="1">
      <c r="A44" s="156" t="s">
        <v>21</v>
      </c>
      <c r="B44" s="157"/>
      <c r="C44" s="28">
        <f>COUNTIF(C12:C43, "*")</f>
        <v>0</v>
      </c>
      <c r="D44" s="28">
        <f t="shared" ref="D44:O44" si="0">COUNTIF(D12:D43, "*")</f>
        <v>0</v>
      </c>
      <c r="E44" s="28">
        <f t="shared" si="0"/>
        <v>0</v>
      </c>
      <c r="F44" s="28">
        <f t="shared" si="0"/>
        <v>0</v>
      </c>
      <c r="G44" s="28">
        <f t="shared" si="0"/>
        <v>0</v>
      </c>
      <c r="H44" s="28">
        <f t="shared" si="0"/>
        <v>0</v>
      </c>
      <c r="I44" s="28">
        <f t="shared" si="0"/>
        <v>0</v>
      </c>
      <c r="J44" s="28">
        <f t="shared" si="0"/>
        <v>0</v>
      </c>
      <c r="K44" s="28">
        <f t="shared" si="0"/>
        <v>0</v>
      </c>
      <c r="L44" s="28">
        <f t="shared" si="0"/>
        <v>0</v>
      </c>
      <c r="M44" s="28">
        <f t="shared" si="0"/>
        <v>0</v>
      </c>
      <c r="N44" s="28">
        <f t="shared" si="0"/>
        <v>0</v>
      </c>
      <c r="O44" s="28">
        <f t="shared" si="0"/>
        <v>0</v>
      </c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7"/>
      <c r="AB44" s="97"/>
      <c r="AC44" s="97"/>
      <c r="AD44" s="97"/>
      <c r="AE44" s="97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</row>
    <row r="45" spans="1:44" s="13" customFormat="1" ht="36" customHeight="1" thickBot="1"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3"/>
      <c r="AB45" s="93"/>
      <c r="AC45" s="93"/>
      <c r="AD45" s="93"/>
      <c r="AE45" s="93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</row>
    <row r="46" spans="1:44" s="13" customFormat="1" ht="36" customHeight="1" thickBot="1">
      <c r="C46" s="143" t="s">
        <v>58</v>
      </c>
      <c r="D46" s="143"/>
      <c r="E46" s="143"/>
      <c r="F46" s="143"/>
      <c r="H46" s="143" t="s">
        <v>56</v>
      </c>
      <c r="I46" s="143"/>
      <c r="J46" s="143"/>
      <c r="K46" s="143"/>
      <c r="N46" s="143" t="s">
        <v>57</v>
      </c>
      <c r="O46" s="143"/>
      <c r="P46" s="143"/>
      <c r="Q46" s="143"/>
      <c r="R46" s="90"/>
      <c r="S46" s="90"/>
      <c r="T46" s="90"/>
      <c r="U46" s="90"/>
      <c r="V46" s="90"/>
      <c r="W46" s="90"/>
      <c r="X46" s="90"/>
      <c r="Y46" s="90"/>
      <c r="Z46" s="90"/>
      <c r="AA46" s="91"/>
      <c r="AB46" s="91"/>
      <c r="AC46" s="91"/>
      <c r="AD46" s="91"/>
      <c r="AE46" s="91"/>
      <c r="AF46" s="90"/>
      <c r="AG46" s="90"/>
      <c r="AH46" s="90"/>
      <c r="AI46" s="15"/>
      <c r="AJ46" s="15"/>
      <c r="AK46" s="15"/>
      <c r="AL46" s="15"/>
      <c r="AM46" s="15"/>
      <c r="AN46" s="15"/>
      <c r="AO46" s="15"/>
      <c r="AP46" s="15"/>
      <c r="AQ46" s="15"/>
      <c r="AR46" s="15"/>
    </row>
    <row r="47" spans="1:44" ht="32.25" customHeight="1" thickBot="1">
      <c r="A47" s="13">
        <f ca="1">47:59</f>
        <v>0</v>
      </c>
      <c r="C47" s="142" t="s">
        <v>59</v>
      </c>
      <c r="D47" s="142"/>
      <c r="E47" s="142"/>
      <c r="F47" s="56">
        <f>COUNTIF(G12:G43, "تالاسمی")</f>
        <v>0</v>
      </c>
      <c r="G47" s="13"/>
      <c r="H47" s="144" t="s">
        <v>72</v>
      </c>
      <c r="I47" s="145"/>
      <c r="J47" s="146"/>
      <c r="K47" s="30">
        <f>COUNTIF(G12:G43, "PKU")</f>
        <v>0</v>
      </c>
      <c r="L47" s="13"/>
      <c r="M47" s="13"/>
      <c r="N47" s="161" t="s">
        <v>72</v>
      </c>
      <c r="O47" s="161"/>
      <c r="P47" s="161"/>
      <c r="Q47" s="57">
        <f>COUNTIF(G12:G43, "متابولیک ارثی")</f>
        <v>0</v>
      </c>
      <c r="R47" s="90"/>
      <c r="S47" s="90"/>
      <c r="T47" s="90"/>
      <c r="U47" s="90"/>
      <c r="V47" s="90"/>
      <c r="W47" s="90"/>
      <c r="X47" s="90"/>
      <c r="Y47" s="90"/>
      <c r="Z47" s="90"/>
      <c r="AA47" s="91"/>
      <c r="AB47" s="91"/>
      <c r="AC47" s="91"/>
      <c r="AD47" s="91"/>
      <c r="AE47" s="91"/>
      <c r="AF47" s="90"/>
      <c r="AG47" s="90"/>
      <c r="AH47" s="90"/>
    </row>
    <row r="48" spans="1:44" ht="32.25" customHeight="1" thickBot="1">
      <c r="C48" s="142" t="s">
        <v>60</v>
      </c>
      <c r="D48" s="142"/>
      <c r="E48" s="142"/>
      <c r="F48" s="56">
        <f>COUNTIFS(H12:H43, "ناقل", G12:G43, "تالاسمی")</f>
        <v>0</v>
      </c>
      <c r="G48" s="13"/>
      <c r="H48" s="144" t="s">
        <v>73</v>
      </c>
      <c r="I48" s="145"/>
      <c r="J48" s="146"/>
      <c r="K48" s="30">
        <f>COUNTIFS(I12:I43, "بله", G12:G43, "PKU")</f>
        <v>0</v>
      </c>
      <c r="L48" s="31"/>
      <c r="M48" s="31"/>
      <c r="N48" s="161" t="s">
        <v>73</v>
      </c>
      <c r="O48" s="161"/>
      <c r="P48" s="161"/>
      <c r="Q48" s="57">
        <f>COUNTIFS(I12:I43, "بله", G12:G43, "متابولیک ارثی")</f>
        <v>0</v>
      </c>
      <c r="R48" s="90"/>
      <c r="S48" s="90"/>
      <c r="T48" s="90"/>
      <c r="U48" s="90"/>
      <c r="V48" s="90"/>
      <c r="W48" s="90"/>
      <c r="X48" s="90"/>
      <c r="Y48" s="90"/>
      <c r="Z48" s="90"/>
      <c r="AA48" s="91"/>
      <c r="AB48" s="91"/>
      <c r="AC48" s="91"/>
      <c r="AD48" s="91"/>
      <c r="AE48" s="91"/>
      <c r="AF48" s="90"/>
      <c r="AG48" s="90"/>
      <c r="AH48" s="90"/>
    </row>
    <row r="49" spans="3:44" ht="32.25" customHeight="1" thickBot="1">
      <c r="C49" s="142" t="s">
        <v>61</v>
      </c>
      <c r="D49" s="142"/>
      <c r="E49" s="142"/>
      <c r="F49" s="56">
        <f>COUNTIFS(H12:H43, "مشکوک پر خطر", G12:G43, "تالاسمی")</f>
        <v>0</v>
      </c>
      <c r="G49" s="13"/>
      <c r="H49" s="144" t="s">
        <v>63</v>
      </c>
      <c r="I49" s="145"/>
      <c r="J49" s="146"/>
      <c r="K49" s="30">
        <f>COUNTIFS(J12:J43, "*", G12:G43, "PKU")</f>
        <v>0</v>
      </c>
      <c r="L49" s="31"/>
      <c r="M49" s="31"/>
      <c r="N49" s="161" t="s">
        <v>63</v>
      </c>
      <c r="O49" s="161"/>
      <c r="P49" s="161"/>
      <c r="Q49" s="57">
        <f>COUNTIFS(J12:J43, "*", G12:G43, "متابولیک ارثی")</f>
        <v>0</v>
      </c>
      <c r="R49" s="90"/>
      <c r="S49" s="90"/>
      <c r="T49" s="90"/>
      <c r="U49" s="90"/>
      <c r="V49" s="90"/>
      <c r="W49" s="90"/>
      <c r="X49" s="90"/>
      <c r="Y49" s="90"/>
      <c r="Z49" s="90"/>
      <c r="AA49" s="91"/>
      <c r="AB49" s="91"/>
      <c r="AC49" s="91"/>
      <c r="AD49" s="91"/>
      <c r="AE49" s="91"/>
      <c r="AF49" s="90"/>
      <c r="AG49" s="90"/>
      <c r="AH49" s="90"/>
    </row>
    <row r="50" spans="3:44" ht="32.25" customHeight="1" thickBot="1">
      <c r="C50" s="142" t="s">
        <v>62</v>
      </c>
      <c r="D50" s="142"/>
      <c r="E50" s="142"/>
      <c r="F50" s="56">
        <f>COUNTIFS(I12:I43, "بله", G12:G43, "تالاسمی")</f>
        <v>0</v>
      </c>
      <c r="G50" s="13"/>
      <c r="H50" s="144" t="s">
        <v>64</v>
      </c>
      <c r="I50" s="145"/>
      <c r="J50" s="146"/>
      <c r="K50" s="30">
        <f>COUNTIFS(K12:K43, "غیر باردار", G12:G43, "pku")</f>
        <v>0</v>
      </c>
      <c r="L50" s="31"/>
      <c r="M50" s="31"/>
      <c r="N50" s="161" t="s">
        <v>64</v>
      </c>
      <c r="O50" s="161"/>
      <c r="P50" s="161"/>
      <c r="Q50" s="57">
        <f>COUNTIFS(K12:K43, "غیر باردار", G12:G43, "متابولیک ارثی")</f>
        <v>0</v>
      </c>
      <c r="R50" s="90"/>
      <c r="S50" s="90"/>
      <c r="T50" s="90"/>
      <c r="U50" s="90"/>
      <c r="V50" s="90"/>
      <c r="W50" s="90"/>
      <c r="X50" s="90"/>
      <c r="Y50" s="90"/>
      <c r="Z50" s="90"/>
      <c r="AA50" s="91"/>
      <c r="AB50" s="91"/>
      <c r="AC50" s="91"/>
      <c r="AD50" s="91"/>
      <c r="AE50" s="91"/>
      <c r="AF50" s="90"/>
      <c r="AG50" s="90"/>
      <c r="AH50" s="90"/>
    </row>
    <row r="51" spans="3:44" ht="32.25" customHeight="1" thickBot="1">
      <c r="C51" s="142" t="s">
        <v>63</v>
      </c>
      <c r="D51" s="142"/>
      <c r="E51" s="142"/>
      <c r="F51" s="56">
        <f>COUNTIFS(J12:J43, "*", G12:G43, "تالاسمی")</f>
        <v>0</v>
      </c>
      <c r="G51" s="13"/>
      <c r="H51" s="144" t="s">
        <v>65</v>
      </c>
      <c r="I51" s="145"/>
      <c r="J51" s="146"/>
      <c r="K51" s="30">
        <f>COUNTIFS(K12:K43, "باردار جدید", G12:G43, "pku")</f>
        <v>0</v>
      </c>
      <c r="L51" s="31"/>
      <c r="M51" s="31"/>
      <c r="N51" s="161" t="s">
        <v>65</v>
      </c>
      <c r="O51" s="161"/>
      <c r="P51" s="161"/>
      <c r="Q51" s="57">
        <f>COUNTIFS(K12:K43, "باردار جدید", G12:G43, "متابولیک ارثی")</f>
        <v>0</v>
      </c>
      <c r="R51" s="90"/>
      <c r="S51" s="90"/>
      <c r="T51" s="90"/>
      <c r="U51" s="90"/>
      <c r="V51" s="90"/>
      <c r="W51" s="90"/>
      <c r="X51" s="90"/>
      <c r="Y51" s="90"/>
      <c r="Z51" s="90"/>
      <c r="AA51" s="91"/>
      <c r="AB51" s="91"/>
      <c r="AC51" s="91"/>
      <c r="AD51" s="91"/>
      <c r="AE51" s="91"/>
      <c r="AF51" s="90"/>
      <c r="AG51" s="90"/>
      <c r="AH51" s="90"/>
    </row>
    <row r="52" spans="3:44" ht="32.25" customHeight="1" thickBot="1">
      <c r="C52" s="142" t="s">
        <v>64</v>
      </c>
      <c r="D52" s="142"/>
      <c r="E52" s="142"/>
      <c r="F52" s="56">
        <f>COUNTIFS(K12:K43, "غیر باردار", G12:G43, "تالاسمی")</f>
        <v>0</v>
      </c>
      <c r="G52" s="13"/>
      <c r="H52" s="144" t="s">
        <v>66</v>
      </c>
      <c r="I52" s="145"/>
      <c r="J52" s="146"/>
      <c r="K52" s="30">
        <f>COUNTIFS(K12:K43, "باردار (اعلام شده در فصل قبل)", G12:G43, "pku")</f>
        <v>0</v>
      </c>
      <c r="L52" s="31"/>
      <c r="M52" s="31"/>
      <c r="N52" s="161" t="s">
        <v>66</v>
      </c>
      <c r="O52" s="161"/>
      <c r="P52" s="161"/>
      <c r="Q52" s="57">
        <f>COUNTIFS(K12:K43, "باردار (اعلام شده در فصل قبل)", G12:G43, "متابولیک ارثی")</f>
        <v>0</v>
      </c>
      <c r="R52" s="90"/>
      <c r="S52" s="90"/>
      <c r="T52" s="90"/>
      <c r="U52" s="90"/>
      <c r="V52" s="90"/>
      <c r="W52" s="90"/>
      <c r="X52" s="90"/>
      <c r="Y52" s="90"/>
      <c r="Z52" s="90"/>
      <c r="AA52" s="91"/>
      <c r="AB52" s="91"/>
      <c r="AC52" s="91"/>
      <c r="AD52" s="91"/>
      <c r="AE52" s="91"/>
      <c r="AF52" s="90"/>
      <c r="AG52" s="90"/>
      <c r="AH52" s="90"/>
    </row>
    <row r="53" spans="3:44" ht="32.25" customHeight="1" thickBot="1">
      <c r="C53" s="142" t="s">
        <v>65</v>
      </c>
      <c r="D53" s="142"/>
      <c r="E53" s="142"/>
      <c r="F53" s="56">
        <f>COUNTIFS(K12:K43, "باردار جدید", G12:G43, "تالاسمی")</f>
        <v>0</v>
      </c>
      <c r="G53" s="13"/>
      <c r="H53" s="144" t="s">
        <v>67</v>
      </c>
      <c r="I53" s="145"/>
      <c r="J53" s="146"/>
      <c r="K53" s="30">
        <f>COUNTIFS(K12:K43, "باردار (زایمان کرده در این فصل)", G12:G43, "pku")</f>
        <v>0</v>
      </c>
      <c r="L53" s="31"/>
      <c r="M53" s="31"/>
      <c r="N53" s="161" t="s">
        <v>67</v>
      </c>
      <c r="O53" s="161"/>
      <c r="P53" s="161"/>
      <c r="Q53" s="57">
        <f>COUNTIFS(K12:K43, "باردار (زایمان کرده در این فصل)", G12:G43, "متابولیک ارثی")</f>
        <v>0</v>
      </c>
      <c r="R53" s="90"/>
      <c r="S53" s="90"/>
      <c r="T53" s="90"/>
      <c r="U53" s="90"/>
      <c r="V53" s="90"/>
      <c r="W53" s="90"/>
      <c r="X53" s="90"/>
      <c r="Y53" s="90"/>
      <c r="Z53" s="90"/>
      <c r="AA53" s="91"/>
      <c r="AB53" s="91"/>
      <c r="AC53" s="91"/>
      <c r="AD53" s="91"/>
      <c r="AE53" s="91"/>
      <c r="AF53" s="90"/>
      <c r="AG53" s="90"/>
      <c r="AH53" s="90"/>
    </row>
    <row r="54" spans="3:44" ht="32.25" customHeight="1" thickBot="1">
      <c r="C54" s="142" t="s">
        <v>66</v>
      </c>
      <c r="D54" s="142"/>
      <c r="E54" s="142"/>
      <c r="F54" s="56">
        <f>COUNTIFS(K12:K43, "باردار (اعلام شده در فصل قبل)", G12:G43, "تالاسمی")</f>
        <v>0</v>
      </c>
      <c r="G54" s="13"/>
      <c r="H54" s="144" t="s">
        <v>68</v>
      </c>
      <c r="I54" s="145"/>
      <c r="J54" s="146"/>
      <c r="K54" s="30">
        <f>COUNTIFS(L12:L43, "بله", G12:G43, "pku")</f>
        <v>0</v>
      </c>
      <c r="L54" s="31"/>
      <c r="M54" s="31"/>
      <c r="N54" s="161" t="s">
        <v>68</v>
      </c>
      <c r="O54" s="161"/>
      <c r="P54" s="161"/>
      <c r="Q54" s="57">
        <f>COUNTIFS(L12:L43, "بله", G12:G43, "متابولیک ارثی")</f>
        <v>0</v>
      </c>
      <c r="R54" s="90"/>
      <c r="S54" s="90"/>
      <c r="T54" s="90"/>
      <c r="U54" s="90"/>
      <c r="V54" s="90"/>
      <c r="W54" s="90"/>
      <c r="X54" s="90"/>
      <c r="Y54" s="90"/>
      <c r="Z54" s="90"/>
      <c r="AA54" s="91"/>
      <c r="AB54" s="91"/>
      <c r="AC54" s="91"/>
      <c r="AD54" s="91"/>
      <c r="AE54" s="91"/>
      <c r="AF54" s="90"/>
      <c r="AG54" s="90"/>
      <c r="AH54" s="90"/>
    </row>
    <row r="55" spans="3:44" ht="32.25" customHeight="1" thickBot="1">
      <c r="C55" s="142" t="s">
        <v>67</v>
      </c>
      <c r="D55" s="142"/>
      <c r="E55" s="142"/>
      <c r="F55" s="56">
        <f>COUNTIFS(K12:K43, "باردار (زایمان کرده در این فصل)", G12:G43, "تالاسمی")</f>
        <v>0</v>
      </c>
      <c r="G55" s="13"/>
      <c r="H55" s="144" t="s">
        <v>69</v>
      </c>
      <c r="I55" s="145"/>
      <c r="J55" s="146"/>
      <c r="K55" s="30">
        <f>COUNTIFS(M12:M43, "بله", G12:G43, "pku")</f>
        <v>0</v>
      </c>
      <c r="L55" s="31"/>
      <c r="M55" s="31"/>
      <c r="N55" s="162" t="s">
        <v>69</v>
      </c>
      <c r="O55" s="163"/>
      <c r="P55" s="164"/>
      <c r="Q55" s="57">
        <f>COUNTIFS(M12:M43, "بله", G12:G43, "متابولیک ارثی")</f>
        <v>0</v>
      </c>
      <c r="R55" s="90"/>
      <c r="S55" s="90"/>
      <c r="T55" s="90"/>
      <c r="U55" s="90"/>
      <c r="V55" s="90"/>
      <c r="W55" s="90"/>
      <c r="X55" s="90"/>
      <c r="Y55" s="90"/>
      <c r="Z55" s="90"/>
      <c r="AA55" s="91"/>
      <c r="AB55" s="91"/>
      <c r="AC55" s="91"/>
      <c r="AD55" s="91"/>
      <c r="AE55" s="91"/>
      <c r="AF55" s="90"/>
      <c r="AG55" s="90"/>
      <c r="AH55" s="90"/>
    </row>
    <row r="56" spans="3:44" ht="32.25" customHeight="1" thickBot="1">
      <c r="C56" s="142" t="s">
        <v>68</v>
      </c>
      <c r="D56" s="142"/>
      <c r="E56" s="142"/>
      <c r="F56" s="56">
        <f>COUNTIFS(L12:L43, "بله", G12:G43, "تالاسمی")</f>
        <v>0</v>
      </c>
      <c r="G56" s="13"/>
      <c r="H56" s="144" t="s">
        <v>70</v>
      </c>
      <c r="I56" s="145"/>
      <c r="J56" s="146"/>
      <c r="K56" s="30">
        <f>COUNTIFS(N12:N43, "بله", G12:G43, "pku")</f>
        <v>0</v>
      </c>
      <c r="L56" s="31"/>
      <c r="M56" s="31"/>
      <c r="N56" s="161" t="s">
        <v>70</v>
      </c>
      <c r="O56" s="161"/>
      <c r="P56" s="161"/>
      <c r="Q56" s="57">
        <f>COUNTIFS(N12:N43, "بله", G12:G43, "متابولیک ارثی")</f>
        <v>0</v>
      </c>
      <c r="R56" s="90"/>
      <c r="S56" s="90"/>
      <c r="T56" s="90"/>
      <c r="U56" s="90"/>
      <c r="V56" s="90"/>
      <c r="W56" s="90"/>
      <c r="X56" s="90"/>
      <c r="Y56" s="90"/>
      <c r="Z56" s="90"/>
      <c r="AA56" s="91"/>
      <c r="AB56" s="91"/>
      <c r="AC56" s="91"/>
      <c r="AD56" s="91"/>
      <c r="AE56" s="91"/>
      <c r="AF56" s="90"/>
      <c r="AG56" s="90"/>
      <c r="AH56" s="90"/>
    </row>
    <row r="57" spans="3:44" ht="32.25" customHeight="1" thickBot="1">
      <c r="C57" s="158" t="s">
        <v>69</v>
      </c>
      <c r="D57" s="159"/>
      <c r="E57" s="160"/>
      <c r="F57" s="56">
        <f>COUNTIFS(M12:M43, "بله", G12:G43, "تالاسمی")</f>
        <v>0</v>
      </c>
      <c r="G57" s="13"/>
      <c r="H57" s="144" t="s">
        <v>71</v>
      </c>
      <c r="I57" s="145"/>
      <c r="J57" s="146"/>
      <c r="K57" s="30">
        <f>COUNTIFS(O12:O43, "*", G12:G43, "pku")</f>
        <v>0</v>
      </c>
      <c r="L57" s="13"/>
      <c r="M57" s="13"/>
      <c r="N57" s="161" t="s">
        <v>71</v>
      </c>
      <c r="O57" s="161"/>
      <c r="P57" s="161"/>
      <c r="Q57" s="57">
        <f>COUNTIFS(O12:O43, "*", G12:G43, "متابولیک ارثی")</f>
        <v>0</v>
      </c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91"/>
      <c r="AC57" s="91"/>
      <c r="AD57" s="91"/>
      <c r="AE57" s="91"/>
      <c r="AF57" s="90"/>
      <c r="AG57" s="90"/>
      <c r="AH57" s="90"/>
    </row>
    <row r="58" spans="3:44" ht="32.25" customHeight="1" thickBot="1">
      <c r="C58" s="142" t="s">
        <v>70</v>
      </c>
      <c r="D58" s="142"/>
      <c r="E58" s="142"/>
      <c r="F58" s="56">
        <f>COUNTIFS(N12:N43, "بله", G12:G43, "تالاسمی")</f>
        <v>0</v>
      </c>
      <c r="G58" s="13"/>
      <c r="H58" s="13"/>
      <c r="I58" s="13"/>
      <c r="J58" s="13"/>
      <c r="K58" s="13"/>
      <c r="L58" s="13"/>
      <c r="M58" s="13"/>
      <c r="N58" s="13"/>
      <c r="O58" s="13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91"/>
      <c r="AC58" s="91"/>
      <c r="AD58" s="91"/>
      <c r="AE58" s="91"/>
      <c r="AF58" s="90"/>
      <c r="AG58" s="90"/>
      <c r="AH58" s="90"/>
    </row>
    <row r="59" spans="3:44" ht="32.25" customHeight="1" thickBot="1">
      <c r="C59" s="142" t="s">
        <v>71</v>
      </c>
      <c r="D59" s="142"/>
      <c r="E59" s="142"/>
      <c r="F59" s="56">
        <f>COUNTIFS(O12:O43, "*", G12:G43, "تالاسمی")</f>
        <v>0</v>
      </c>
      <c r="G59" s="13"/>
      <c r="H59" s="13"/>
      <c r="I59" s="13"/>
      <c r="J59" s="13"/>
      <c r="K59" s="13"/>
      <c r="L59" s="13"/>
      <c r="M59" s="13"/>
      <c r="N59" s="13"/>
      <c r="O59" s="13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1"/>
      <c r="AC59" s="91"/>
      <c r="AD59" s="91"/>
      <c r="AE59" s="91"/>
      <c r="AF59" s="90"/>
      <c r="AG59" s="90"/>
      <c r="AH59" s="90"/>
    </row>
    <row r="60" spans="3:44" s="98" customFormat="1"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1"/>
      <c r="AC60" s="91"/>
      <c r="AD60" s="91"/>
      <c r="AE60" s="91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</row>
    <row r="61" spans="3:44" s="98" customFormat="1"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1"/>
      <c r="AC61" s="91"/>
      <c r="AD61" s="91"/>
      <c r="AE61" s="91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</row>
    <row r="62" spans="3:44" s="98" customFormat="1"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91"/>
      <c r="AC62" s="91"/>
      <c r="AD62" s="91"/>
      <c r="AE62" s="91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</row>
    <row r="63" spans="3:44" s="98" customFormat="1"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1"/>
      <c r="AB63" s="91"/>
      <c r="AC63" s="91"/>
      <c r="AD63" s="91"/>
      <c r="AE63" s="91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</row>
    <row r="64" spans="3:44" s="98" customFormat="1"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1"/>
      <c r="AB64" s="91"/>
      <c r="AC64" s="91"/>
      <c r="AD64" s="91"/>
      <c r="AE64" s="91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</row>
    <row r="65" spans="16:44" s="98" customFormat="1"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1"/>
      <c r="AB65" s="91"/>
      <c r="AC65" s="91"/>
      <c r="AD65" s="91"/>
      <c r="AE65" s="91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</row>
    <row r="66" spans="16:44" s="98" customFormat="1"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1"/>
      <c r="AB66" s="91"/>
      <c r="AC66" s="91"/>
      <c r="AD66" s="91"/>
      <c r="AE66" s="91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</row>
    <row r="67" spans="16:44" s="98" customFormat="1"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1"/>
      <c r="AB67" s="91"/>
      <c r="AC67" s="91"/>
      <c r="AD67" s="91"/>
      <c r="AE67" s="91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</row>
    <row r="68" spans="16:44" s="98" customFormat="1"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1"/>
      <c r="AB68" s="91"/>
      <c r="AC68" s="91"/>
      <c r="AD68" s="91"/>
      <c r="AE68" s="91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</row>
    <row r="69" spans="16:44" s="98" customFormat="1"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1"/>
      <c r="AB69" s="91"/>
      <c r="AC69" s="91"/>
      <c r="AD69" s="91"/>
      <c r="AE69" s="91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</row>
    <row r="70" spans="16:44" s="98" customFormat="1"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1"/>
      <c r="AB70" s="91"/>
      <c r="AC70" s="91"/>
      <c r="AD70" s="91"/>
      <c r="AE70" s="91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</row>
    <row r="71" spans="16:44" s="98" customFormat="1"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1"/>
      <c r="AB71" s="91"/>
      <c r="AC71" s="91"/>
      <c r="AD71" s="91"/>
      <c r="AE71" s="91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</row>
    <row r="72" spans="16:44" s="98" customFormat="1"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1"/>
      <c r="AB72" s="91"/>
      <c r="AC72" s="91"/>
      <c r="AD72" s="91"/>
      <c r="AE72" s="91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</row>
    <row r="73" spans="16:44" s="98" customFormat="1"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1"/>
      <c r="AB73" s="91"/>
      <c r="AC73" s="91"/>
      <c r="AD73" s="91"/>
      <c r="AE73" s="91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</row>
    <row r="74" spans="16:44" s="98" customFormat="1"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1"/>
      <c r="AB74" s="91"/>
      <c r="AC74" s="91"/>
      <c r="AD74" s="91"/>
      <c r="AE74" s="91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</row>
    <row r="75" spans="16:44" s="98" customFormat="1"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1"/>
      <c r="AB75" s="91"/>
      <c r="AC75" s="91"/>
      <c r="AD75" s="91"/>
      <c r="AE75" s="91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</row>
    <row r="76" spans="16:44" s="98" customFormat="1"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1"/>
      <c r="AB76" s="91"/>
      <c r="AC76" s="91"/>
      <c r="AD76" s="91"/>
      <c r="AE76" s="91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</row>
    <row r="77" spans="16:44" s="98" customFormat="1"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1"/>
      <c r="AB77" s="91"/>
      <c r="AC77" s="91"/>
      <c r="AD77" s="91"/>
      <c r="AE77" s="91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</row>
    <row r="78" spans="16:44" s="98" customFormat="1"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1"/>
      <c r="AB78" s="91"/>
      <c r="AC78" s="91"/>
      <c r="AD78" s="91"/>
      <c r="AE78" s="91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</row>
    <row r="79" spans="16:44" s="98" customFormat="1"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  <c r="AB79" s="91"/>
      <c r="AC79" s="91"/>
      <c r="AD79" s="91"/>
      <c r="AE79" s="91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</row>
    <row r="80" spans="16:44" s="98" customFormat="1"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1"/>
      <c r="AB80" s="91"/>
      <c r="AC80" s="91"/>
      <c r="AD80" s="91"/>
      <c r="AE80" s="91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</row>
    <row r="81" spans="16:44" s="98" customFormat="1"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1"/>
      <c r="AB81" s="91"/>
      <c r="AC81" s="91"/>
      <c r="AD81" s="91"/>
      <c r="AE81" s="91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</row>
    <row r="82" spans="16:44" s="98" customFormat="1"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1"/>
      <c r="AB82" s="91"/>
      <c r="AC82" s="91"/>
      <c r="AD82" s="91"/>
      <c r="AE82" s="91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</row>
    <row r="83" spans="16:44" s="98" customFormat="1"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1"/>
      <c r="AB83" s="91"/>
      <c r="AC83" s="91"/>
      <c r="AD83" s="91"/>
      <c r="AE83" s="91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</row>
    <row r="84" spans="16:44" s="98" customFormat="1"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1"/>
      <c r="AB84" s="91"/>
      <c r="AC84" s="91"/>
      <c r="AD84" s="91"/>
      <c r="AE84" s="91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</row>
    <row r="85" spans="16:44" s="98" customFormat="1"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1"/>
      <c r="AB85" s="91"/>
      <c r="AC85" s="91"/>
      <c r="AD85" s="91"/>
      <c r="AE85" s="91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</row>
    <row r="86" spans="16:44" s="98" customFormat="1"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1"/>
      <c r="AB86" s="91"/>
      <c r="AC86" s="91"/>
      <c r="AD86" s="91"/>
      <c r="AE86" s="91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</row>
    <row r="87" spans="16:44" s="98" customFormat="1"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1"/>
      <c r="AB87" s="91"/>
      <c r="AC87" s="91"/>
      <c r="AD87" s="91"/>
      <c r="AE87" s="91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</row>
    <row r="88" spans="16:44" s="98" customFormat="1"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1"/>
      <c r="AB88" s="91"/>
      <c r="AC88" s="91"/>
      <c r="AD88" s="91"/>
      <c r="AE88" s="91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</row>
    <row r="89" spans="16:44" s="98" customFormat="1"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1"/>
      <c r="AB89" s="91"/>
      <c r="AC89" s="91"/>
      <c r="AD89" s="91"/>
      <c r="AE89" s="91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</row>
    <row r="90" spans="16:44" s="98" customFormat="1"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1"/>
      <c r="AB90" s="91"/>
      <c r="AC90" s="91"/>
      <c r="AD90" s="91"/>
      <c r="AE90" s="91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</row>
    <row r="91" spans="16:44" s="98" customFormat="1"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1"/>
      <c r="AB91" s="91"/>
      <c r="AC91" s="91"/>
      <c r="AD91" s="91"/>
      <c r="AE91" s="91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</row>
    <row r="92" spans="16:44" s="98" customFormat="1"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1"/>
      <c r="AB92" s="91"/>
      <c r="AC92" s="91"/>
      <c r="AD92" s="91"/>
      <c r="AE92" s="91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</row>
    <row r="93" spans="16:44" s="98" customFormat="1"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1"/>
      <c r="AB93" s="91"/>
      <c r="AC93" s="91"/>
      <c r="AD93" s="91"/>
      <c r="AE93" s="91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</row>
    <row r="94" spans="16:44" s="98" customFormat="1"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1"/>
      <c r="AB94" s="91"/>
      <c r="AC94" s="91"/>
      <c r="AD94" s="91"/>
      <c r="AE94" s="91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</row>
    <row r="95" spans="16:44" s="98" customFormat="1"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1"/>
      <c r="AB95" s="91"/>
      <c r="AC95" s="91"/>
      <c r="AD95" s="91"/>
      <c r="AE95" s="91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</row>
    <row r="96" spans="16:44" s="98" customFormat="1"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1"/>
      <c r="AB96" s="91"/>
      <c r="AC96" s="91"/>
      <c r="AD96" s="91"/>
      <c r="AE96" s="91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</row>
    <row r="97" spans="16:44" s="98" customFormat="1"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1"/>
      <c r="AB97" s="91"/>
      <c r="AC97" s="91"/>
      <c r="AD97" s="91"/>
      <c r="AE97" s="91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</row>
    <row r="98" spans="16:44" s="98" customFormat="1"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1"/>
      <c r="AB98" s="91"/>
      <c r="AC98" s="91"/>
      <c r="AD98" s="91"/>
      <c r="AE98" s="91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</row>
    <row r="99" spans="16:44" s="98" customFormat="1"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1"/>
      <c r="AB99" s="91"/>
      <c r="AC99" s="91"/>
      <c r="AD99" s="91"/>
      <c r="AE99" s="91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</row>
    <row r="100" spans="16:44" s="98" customFormat="1"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1"/>
      <c r="AB100" s="91"/>
      <c r="AC100" s="91"/>
      <c r="AD100" s="91"/>
      <c r="AE100" s="91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</row>
    <row r="101" spans="16:44" s="98" customFormat="1"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1"/>
      <c r="AB101" s="91"/>
      <c r="AC101" s="91"/>
      <c r="AD101" s="91"/>
      <c r="AE101" s="91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</row>
    <row r="102" spans="16:44" s="98" customFormat="1"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1"/>
      <c r="AB102" s="91"/>
      <c r="AC102" s="91"/>
      <c r="AD102" s="91"/>
      <c r="AE102" s="91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</row>
    <row r="103" spans="16:44" s="98" customFormat="1"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1"/>
      <c r="AB103" s="91"/>
      <c r="AC103" s="91"/>
      <c r="AD103" s="91"/>
      <c r="AE103" s="91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</row>
    <row r="104" spans="16:44" s="98" customFormat="1"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1"/>
      <c r="AB104" s="91"/>
      <c r="AC104" s="91"/>
      <c r="AD104" s="91"/>
      <c r="AE104" s="91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</row>
    <row r="105" spans="16:44" s="98" customFormat="1"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1"/>
      <c r="AB105" s="91"/>
      <c r="AC105" s="91"/>
      <c r="AD105" s="91"/>
      <c r="AE105" s="91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</row>
    <row r="106" spans="16:44" s="98" customFormat="1"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1"/>
      <c r="AB106" s="91"/>
      <c r="AC106" s="91"/>
      <c r="AD106" s="91"/>
      <c r="AE106" s="91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</row>
    <row r="107" spans="16:44" s="98" customFormat="1"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1"/>
      <c r="AB107" s="91"/>
      <c r="AC107" s="91"/>
      <c r="AD107" s="91"/>
      <c r="AE107" s="91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</row>
    <row r="108" spans="16:44" s="98" customFormat="1"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1"/>
      <c r="AB108" s="91"/>
      <c r="AC108" s="91"/>
      <c r="AD108" s="91"/>
      <c r="AE108" s="91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</row>
    <row r="109" spans="16:44" s="98" customFormat="1"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1"/>
      <c r="AB109" s="91"/>
      <c r="AC109" s="91"/>
      <c r="AD109" s="91"/>
      <c r="AE109" s="91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</row>
    <row r="110" spans="16:44" s="98" customFormat="1"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1"/>
      <c r="AB110" s="91"/>
      <c r="AC110" s="91"/>
      <c r="AD110" s="91"/>
      <c r="AE110" s="91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</row>
    <row r="111" spans="16:44" s="98" customFormat="1"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1"/>
      <c r="AB111" s="91"/>
      <c r="AC111" s="91"/>
      <c r="AD111" s="91"/>
      <c r="AE111" s="91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</row>
    <row r="112" spans="16:44" s="98" customFormat="1"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1"/>
      <c r="AB112" s="91"/>
      <c r="AC112" s="91"/>
      <c r="AD112" s="91"/>
      <c r="AE112" s="91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</row>
    <row r="113" spans="16:44" s="98" customFormat="1"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1"/>
      <c r="AB113" s="91"/>
      <c r="AC113" s="91"/>
      <c r="AD113" s="91"/>
      <c r="AE113" s="91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</row>
    <row r="114" spans="16:44" s="98" customFormat="1"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1"/>
      <c r="AB114" s="91"/>
      <c r="AC114" s="91"/>
      <c r="AD114" s="91"/>
      <c r="AE114" s="91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</row>
    <row r="115" spans="16:44" s="98" customFormat="1"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1"/>
      <c r="AB115" s="91"/>
      <c r="AC115" s="91"/>
      <c r="AD115" s="91"/>
      <c r="AE115" s="91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</row>
    <row r="116" spans="16:44" s="98" customFormat="1"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1"/>
      <c r="AB116" s="91"/>
      <c r="AC116" s="91"/>
      <c r="AD116" s="91"/>
      <c r="AE116" s="91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</row>
    <row r="117" spans="16:44" s="98" customFormat="1"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1"/>
      <c r="AB117" s="91"/>
      <c r="AC117" s="91"/>
      <c r="AD117" s="91"/>
      <c r="AE117" s="91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</row>
    <row r="118" spans="16:44" s="98" customFormat="1"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1"/>
      <c r="AB118" s="91"/>
      <c r="AC118" s="91"/>
      <c r="AD118" s="91"/>
      <c r="AE118" s="91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</row>
    <row r="119" spans="16:44" s="98" customFormat="1"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1"/>
      <c r="AB119" s="91"/>
      <c r="AC119" s="91"/>
      <c r="AD119" s="91"/>
      <c r="AE119" s="91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</row>
    <row r="120" spans="16:44" s="98" customFormat="1"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1"/>
      <c r="AB120" s="91"/>
      <c r="AC120" s="91"/>
      <c r="AD120" s="91"/>
      <c r="AE120" s="91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</row>
    <row r="121" spans="16:44" s="98" customFormat="1"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1"/>
      <c r="AB121" s="91"/>
      <c r="AC121" s="91"/>
      <c r="AD121" s="91"/>
      <c r="AE121" s="91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</row>
    <row r="122" spans="16:44" s="98" customFormat="1"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1"/>
      <c r="AB122" s="91"/>
      <c r="AC122" s="91"/>
      <c r="AD122" s="91"/>
      <c r="AE122" s="91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</row>
    <row r="123" spans="16:44" s="98" customFormat="1"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1"/>
      <c r="AB123" s="91"/>
      <c r="AC123" s="91"/>
      <c r="AD123" s="91"/>
      <c r="AE123" s="91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</row>
    <row r="124" spans="16:44" s="98" customFormat="1"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1"/>
      <c r="AB124" s="91"/>
      <c r="AC124" s="91"/>
      <c r="AD124" s="91"/>
      <c r="AE124" s="91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</row>
    <row r="125" spans="16:44" s="98" customFormat="1"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1"/>
      <c r="AB125" s="91"/>
      <c r="AC125" s="91"/>
      <c r="AD125" s="91"/>
      <c r="AE125" s="91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</row>
    <row r="126" spans="16:44" s="98" customFormat="1"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1"/>
      <c r="AB126" s="91"/>
      <c r="AC126" s="91"/>
      <c r="AD126" s="91"/>
      <c r="AE126" s="91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</row>
    <row r="127" spans="16:44" s="98" customFormat="1"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1"/>
      <c r="AB127" s="91"/>
      <c r="AC127" s="91"/>
      <c r="AD127" s="91"/>
      <c r="AE127" s="91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</row>
    <row r="128" spans="16:44" s="98" customFormat="1"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1"/>
      <c r="AB128" s="91"/>
      <c r="AC128" s="91"/>
      <c r="AD128" s="91"/>
      <c r="AE128" s="91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</row>
    <row r="129" spans="16:44" s="98" customFormat="1"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1"/>
      <c r="AB129" s="91"/>
      <c r="AC129" s="91"/>
      <c r="AD129" s="91"/>
      <c r="AE129" s="91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</row>
    <row r="130" spans="16:44" s="98" customFormat="1"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1"/>
      <c r="AB130" s="91"/>
      <c r="AC130" s="91"/>
      <c r="AD130" s="91"/>
      <c r="AE130" s="91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</row>
    <row r="131" spans="16:44" s="98" customFormat="1"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1"/>
      <c r="AB131" s="91"/>
      <c r="AC131" s="91"/>
      <c r="AD131" s="91"/>
      <c r="AE131" s="91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</row>
    <row r="132" spans="16:44" s="98" customFormat="1"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1"/>
      <c r="AB132" s="91"/>
      <c r="AC132" s="91"/>
      <c r="AD132" s="91"/>
      <c r="AE132" s="91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</row>
    <row r="133" spans="16:44" s="98" customFormat="1"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1"/>
      <c r="AB133" s="91"/>
      <c r="AC133" s="91"/>
      <c r="AD133" s="91"/>
      <c r="AE133" s="91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</row>
    <row r="134" spans="16:44" s="98" customFormat="1"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1"/>
      <c r="AB134" s="91"/>
      <c r="AC134" s="91"/>
      <c r="AD134" s="91"/>
      <c r="AE134" s="91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</row>
    <row r="135" spans="16:44" s="98" customFormat="1"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1"/>
      <c r="AB135" s="91"/>
      <c r="AC135" s="91"/>
      <c r="AD135" s="91"/>
      <c r="AE135" s="91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</row>
    <row r="136" spans="16:44" s="98" customFormat="1"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1"/>
      <c r="AB136" s="91"/>
      <c r="AC136" s="91"/>
      <c r="AD136" s="91"/>
      <c r="AE136" s="91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</row>
    <row r="137" spans="16:44" s="98" customFormat="1"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1"/>
      <c r="AB137" s="91"/>
      <c r="AC137" s="91"/>
      <c r="AD137" s="91"/>
      <c r="AE137" s="91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</row>
    <row r="138" spans="16:44" s="98" customFormat="1"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1"/>
      <c r="AB138" s="91"/>
      <c r="AC138" s="91"/>
      <c r="AD138" s="91"/>
      <c r="AE138" s="91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</row>
    <row r="139" spans="16:44" s="98" customFormat="1"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1"/>
      <c r="AB139" s="91"/>
      <c r="AC139" s="91"/>
      <c r="AD139" s="91"/>
      <c r="AE139" s="91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</row>
    <row r="140" spans="16:44" s="98" customFormat="1"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1"/>
      <c r="AB140" s="91"/>
      <c r="AC140" s="91"/>
      <c r="AD140" s="91"/>
      <c r="AE140" s="91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</row>
    <row r="141" spans="16:44" s="98" customFormat="1"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1"/>
      <c r="AB141" s="91"/>
      <c r="AC141" s="91"/>
      <c r="AD141" s="91"/>
      <c r="AE141" s="91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</row>
    <row r="142" spans="16:44" s="98" customFormat="1"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1"/>
      <c r="AB142" s="91"/>
      <c r="AC142" s="91"/>
      <c r="AD142" s="91"/>
      <c r="AE142" s="91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</row>
    <row r="143" spans="16:44" s="98" customFormat="1"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1"/>
      <c r="AB143" s="91"/>
      <c r="AC143" s="91"/>
      <c r="AD143" s="91"/>
      <c r="AE143" s="91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</row>
    <row r="144" spans="16:44" s="98" customFormat="1"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1"/>
      <c r="AB144" s="91"/>
      <c r="AC144" s="91"/>
      <c r="AD144" s="91"/>
      <c r="AE144" s="91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</row>
    <row r="145" spans="16:44" s="98" customFormat="1"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1"/>
      <c r="AB145" s="91"/>
      <c r="AC145" s="91"/>
      <c r="AD145" s="91"/>
      <c r="AE145" s="91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</row>
    <row r="146" spans="16:44" s="98" customFormat="1"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1"/>
      <c r="AB146" s="91"/>
      <c r="AC146" s="91"/>
      <c r="AD146" s="91"/>
      <c r="AE146" s="91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</row>
    <row r="147" spans="16:44" s="98" customFormat="1"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1"/>
      <c r="AB147" s="91"/>
      <c r="AC147" s="91"/>
      <c r="AD147" s="91"/>
      <c r="AE147" s="91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</row>
    <row r="148" spans="16:44" s="98" customFormat="1"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1"/>
      <c r="AB148" s="91"/>
      <c r="AC148" s="91"/>
      <c r="AD148" s="91"/>
      <c r="AE148" s="91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</row>
    <row r="149" spans="16:44" s="98" customFormat="1"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1"/>
      <c r="AB149" s="91"/>
      <c r="AC149" s="91"/>
      <c r="AD149" s="91"/>
      <c r="AE149" s="91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</row>
    <row r="150" spans="16:44" s="98" customFormat="1"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1"/>
      <c r="AB150" s="91"/>
      <c r="AC150" s="91"/>
      <c r="AD150" s="91"/>
      <c r="AE150" s="91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</row>
    <row r="151" spans="16:44" s="98" customFormat="1"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1"/>
      <c r="AB151" s="91"/>
      <c r="AC151" s="91"/>
      <c r="AD151" s="91"/>
      <c r="AE151" s="91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</row>
    <row r="152" spans="16:44" s="98" customFormat="1"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1"/>
      <c r="AB152" s="91"/>
      <c r="AC152" s="91"/>
      <c r="AD152" s="91"/>
      <c r="AE152" s="91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</row>
    <row r="153" spans="16:44" s="98" customFormat="1"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1"/>
      <c r="AB153" s="91"/>
      <c r="AC153" s="91"/>
      <c r="AD153" s="91"/>
      <c r="AE153" s="91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</row>
    <row r="154" spans="16:44" s="98" customFormat="1"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1"/>
      <c r="AB154" s="91"/>
      <c r="AC154" s="91"/>
      <c r="AD154" s="91"/>
      <c r="AE154" s="91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</row>
    <row r="155" spans="16:44" s="98" customFormat="1"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1"/>
      <c r="AB155" s="91"/>
      <c r="AC155" s="91"/>
      <c r="AD155" s="91"/>
      <c r="AE155" s="91"/>
      <c r="AF155" s="90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  <c r="AQ155" s="90"/>
      <c r="AR155" s="90"/>
    </row>
    <row r="156" spans="16:44" s="98" customFormat="1"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1"/>
      <c r="AB156" s="91"/>
      <c r="AC156" s="91"/>
      <c r="AD156" s="91"/>
      <c r="AE156" s="91"/>
      <c r="AF156" s="90"/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</row>
    <row r="157" spans="16:44" s="98" customFormat="1"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1"/>
      <c r="AB157" s="91"/>
      <c r="AC157" s="91"/>
      <c r="AD157" s="91"/>
      <c r="AE157" s="91"/>
      <c r="AF157" s="90"/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</row>
    <row r="158" spans="16:44" s="98" customFormat="1"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1"/>
      <c r="AB158" s="91"/>
      <c r="AC158" s="91"/>
      <c r="AD158" s="91"/>
      <c r="AE158" s="91"/>
      <c r="AF158" s="90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</row>
    <row r="159" spans="16:44" s="98" customFormat="1"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1"/>
      <c r="AB159" s="91"/>
      <c r="AC159" s="91"/>
      <c r="AD159" s="91"/>
      <c r="AE159" s="91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</row>
    <row r="160" spans="16:44" s="98" customFormat="1"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1"/>
      <c r="AB160" s="91"/>
      <c r="AC160" s="91"/>
      <c r="AD160" s="91"/>
      <c r="AE160" s="91"/>
      <c r="AF160" s="90"/>
      <c r="AG160" s="90"/>
      <c r="AH160" s="90"/>
      <c r="AI160" s="90"/>
      <c r="AJ160" s="90"/>
      <c r="AK160" s="90"/>
      <c r="AL160" s="90"/>
      <c r="AM160" s="90"/>
      <c r="AN160" s="90"/>
      <c r="AO160" s="90"/>
      <c r="AP160" s="90"/>
      <c r="AQ160" s="90"/>
      <c r="AR160" s="90"/>
    </row>
    <row r="161" spans="16:44" s="98" customFormat="1"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1"/>
      <c r="AB161" s="91"/>
      <c r="AC161" s="91"/>
      <c r="AD161" s="91"/>
      <c r="AE161" s="91"/>
      <c r="AF161" s="90"/>
      <c r="AG161" s="90"/>
      <c r="AH161" s="90"/>
      <c r="AI161" s="90"/>
      <c r="AJ161" s="90"/>
      <c r="AK161" s="90"/>
      <c r="AL161" s="90"/>
      <c r="AM161" s="90"/>
      <c r="AN161" s="90"/>
      <c r="AO161" s="90"/>
      <c r="AP161" s="90"/>
      <c r="AQ161" s="90"/>
      <c r="AR161" s="90"/>
    </row>
    <row r="162" spans="16:44" s="98" customFormat="1"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1"/>
      <c r="AB162" s="91"/>
      <c r="AC162" s="91"/>
      <c r="AD162" s="91"/>
      <c r="AE162" s="91"/>
      <c r="AF162" s="90"/>
      <c r="AG162" s="90"/>
      <c r="AH162" s="90"/>
      <c r="AI162" s="90"/>
      <c r="AJ162" s="90"/>
      <c r="AK162" s="90"/>
      <c r="AL162" s="90"/>
      <c r="AM162" s="90"/>
      <c r="AN162" s="90"/>
      <c r="AO162" s="90"/>
      <c r="AP162" s="90"/>
      <c r="AQ162" s="90"/>
      <c r="AR162" s="90"/>
    </row>
    <row r="163" spans="16:44" s="98" customFormat="1"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1"/>
      <c r="AB163" s="91"/>
      <c r="AC163" s="91"/>
      <c r="AD163" s="91"/>
      <c r="AE163" s="91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  <c r="AQ163" s="90"/>
      <c r="AR163" s="90"/>
    </row>
    <row r="164" spans="16:44" s="98" customFormat="1"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1"/>
      <c r="AB164" s="91"/>
      <c r="AC164" s="91"/>
      <c r="AD164" s="91"/>
      <c r="AE164" s="91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  <c r="AQ164" s="90"/>
      <c r="AR164" s="90"/>
    </row>
    <row r="165" spans="16:44" s="98" customFormat="1"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1"/>
      <c r="AB165" s="91"/>
      <c r="AC165" s="91"/>
      <c r="AD165" s="91"/>
      <c r="AE165" s="91"/>
      <c r="AF165" s="90"/>
      <c r="AG165" s="90"/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</row>
    <row r="166" spans="16:44" s="98" customFormat="1"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1"/>
      <c r="AB166" s="91"/>
      <c r="AC166" s="91"/>
      <c r="AD166" s="91"/>
      <c r="AE166" s="91"/>
      <c r="AF166" s="90"/>
      <c r="AG166" s="90"/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</row>
    <row r="167" spans="16:44" s="98" customFormat="1"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1"/>
      <c r="AB167" s="91"/>
      <c r="AC167" s="91"/>
      <c r="AD167" s="91"/>
      <c r="AE167" s="91"/>
      <c r="AF167" s="90"/>
      <c r="AG167" s="90"/>
      <c r="AH167" s="90"/>
      <c r="AI167" s="90"/>
      <c r="AJ167" s="90"/>
      <c r="AK167" s="90"/>
      <c r="AL167" s="90"/>
      <c r="AM167" s="90"/>
      <c r="AN167" s="90"/>
      <c r="AO167" s="90"/>
      <c r="AP167" s="90"/>
      <c r="AQ167" s="90"/>
      <c r="AR167" s="90"/>
    </row>
    <row r="168" spans="16:44" s="98" customFormat="1"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1"/>
      <c r="AB168" s="91"/>
      <c r="AC168" s="91"/>
      <c r="AD168" s="91"/>
      <c r="AE168" s="91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</row>
    <row r="169" spans="16:44" s="98" customFormat="1"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1"/>
      <c r="AB169" s="91"/>
      <c r="AC169" s="91"/>
      <c r="AD169" s="91"/>
      <c r="AE169" s="91"/>
      <c r="AF169" s="90"/>
      <c r="AG169" s="90"/>
      <c r="AH169" s="90"/>
      <c r="AI169" s="90"/>
      <c r="AJ169" s="90"/>
      <c r="AK169" s="90"/>
      <c r="AL169" s="90"/>
      <c r="AM169" s="90"/>
      <c r="AN169" s="90"/>
      <c r="AO169" s="90"/>
      <c r="AP169" s="90"/>
      <c r="AQ169" s="90"/>
      <c r="AR169" s="90"/>
    </row>
    <row r="170" spans="16:44" s="98" customFormat="1"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1"/>
      <c r="AB170" s="91"/>
      <c r="AC170" s="91"/>
      <c r="AD170" s="91"/>
      <c r="AE170" s="91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  <c r="AP170" s="90"/>
      <c r="AQ170" s="90"/>
      <c r="AR170" s="90"/>
    </row>
    <row r="171" spans="16:44" s="98" customFormat="1"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1"/>
      <c r="AB171" s="91"/>
      <c r="AC171" s="91"/>
      <c r="AD171" s="91"/>
      <c r="AE171" s="91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</row>
    <row r="172" spans="16:44" s="98" customFormat="1"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1"/>
      <c r="AB172" s="91"/>
      <c r="AC172" s="91"/>
      <c r="AD172" s="91"/>
      <c r="AE172" s="91"/>
      <c r="AF172" s="90"/>
      <c r="AG172" s="90"/>
      <c r="AH172" s="90"/>
      <c r="AI172" s="90"/>
      <c r="AJ172" s="90"/>
      <c r="AK172" s="90"/>
      <c r="AL172" s="90"/>
      <c r="AM172" s="90"/>
      <c r="AN172" s="90"/>
      <c r="AO172" s="90"/>
      <c r="AP172" s="90"/>
      <c r="AQ172" s="90"/>
      <c r="AR172" s="90"/>
    </row>
    <row r="173" spans="16:44" s="98" customFormat="1"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1"/>
      <c r="AB173" s="91"/>
      <c r="AC173" s="91"/>
      <c r="AD173" s="91"/>
      <c r="AE173" s="91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  <c r="AQ173" s="90"/>
      <c r="AR173" s="90"/>
    </row>
    <row r="174" spans="16:44" s="98" customFormat="1"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1"/>
      <c r="AB174" s="91"/>
      <c r="AC174" s="91"/>
      <c r="AD174" s="91"/>
      <c r="AE174" s="91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  <c r="AQ174" s="90"/>
      <c r="AR174" s="90"/>
    </row>
    <row r="175" spans="16:44" s="98" customFormat="1"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1"/>
      <c r="AB175" s="91"/>
      <c r="AC175" s="91"/>
      <c r="AD175" s="91"/>
      <c r="AE175" s="91"/>
      <c r="AF175" s="90"/>
      <c r="AG175" s="90"/>
      <c r="AH175" s="90"/>
      <c r="AI175" s="90"/>
      <c r="AJ175" s="90"/>
      <c r="AK175" s="90"/>
      <c r="AL175" s="90"/>
      <c r="AM175" s="90"/>
      <c r="AN175" s="90"/>
      <c r="AO175" s="90"/>
      <c r="AP175" s="90"/>
      <c r="AQ175" s="90"/>
      <c r="AR175" s="90"/>
    </row>
    <row r="176" spans="16:44" s="98" customFormat="1"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1"/>
      <c r="AB176" s="91"/>
      <c r="AC176" s="91"/>
      <c r="AD176" s="91"/>
      <c r="AE176" s="91"/>
      <c r="AF176" s="90"/>
      <c r="AG176" s="90"/>
      <c r="AH176" s="90"/>
      <c r="AI176" s="90"/>
      <c r="AJ176" s="90"/>
      <c r="AK176" s="90"/>
      <c r="AL176" s="90"/>
      <c r="AM176" s="90"/>
      <c r="AN176" s="90"/>
      <c r="AO176" s="90"/>
      <c r="AP176" s="90"/>
      <c r="AQ176" s="90"/>
      <c r="AR176" s="90"/>
    </row>
    <row r="177" spans="16:44" s="98" customFormat="1"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1"/>
      <c r="AB177" s="91"/>
      <c r="AC177" s="91"/>
      <c r="AD177" s="91"/>
      <c r="AE177" s="91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  <c r="AQ177" s="90"/>
      <c r="AR177" s="90"/>
    </row>
    <row r="178" spans="16:44" s="98" customFormat="1"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  <c r="AA178" s="91"/>
      <c r="AB178" s="91"/>
      <c r="AC178" s="91"/>
      <c r="AD178" s="91"/>
      <c r="AE178" s="91"/>
      <c r="AF178" s="90"/>
      <c r="AG178" s="90"/>
      <c r="AH178" s="90"/>
      <c r="AI178" s="90"/>
      <c r="AJ178" s="90"/>
      <c r="AK178" s="90"/>
      <c r="AL178" s="90"/>
      <c r="AM178" s="90"/>
      <c r="AN178" s="90"/>
      <c r="AO178" s="90"/>
      <c r="AP178" s="90"/>
      <c r="AQ178" s="90"/>
      <c r="AR178" s="90"/>
    </row>
    <row r="179" spans="16:44" s="98" customFormat="1"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1"/>
      <c r="AB179" s="91"/>
      <c r="AC179" s="91"/>
      <c r="AD179" s="91"/>
      <c r="AE179" s="91"/>
      <c r="AF179" s="90"/>
      <c r="AG179" s="90"/>
      <c r="AH179" s="90"/>
      <c r="AI179" s="90"/>
      <c r="AJ179" s="90"/>
      <c r="AK179" s="90"/>
      <c r="AL179" s="90"/>
      <c r="AM179" s="90"/>
      <c r="AN179" s="90"/>
      <c r="AO179" s="90"/>
      <c r="AP179" s="90"/>
      <c r="AQ179" s="90"/>
      <c r="AR179" s="90"/>
    </row>
    <row r="180" spans="16:44" s="98" customFormat="1"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1"/>
      <c r="AB180" s="91"/>
      <c r="AC180" s="91"/>
      <c r="AD180" s="91"/>
      <c r="AE180" s="91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  <c r="AQ180" s="90"/>
      <c r="AR180" s="90"/>
    </row>
    <row r="181" spans="16:44" s="98" customFormat="1"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1"/>
      <c r="AB181" s="91"/>
      <c r="AC181" s="91"/>
      <c r="AD181" s="91"/>
      <c r="AE181" s="91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  <c r="AQ181" s="90"/>
      <c r="AR181" s="90"/>
    </row>
    <row r="182" spans="16:44" s="98" customFormat="1"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1"/>
      <c r="AB182" s="91"/>
      <c r="AC182" s="91"/>
      <c r="AD182" s="91"/>
      <c r="AE182" s="91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  <c r="AQ182" s="90"/>
      <c r="AR182" s="90"/>
    </row>
    <row r="183" spans="16:44" s="98" customFormat="1"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1"/>
      <c r="AB183" s="91"/>
      <c r="AC183" s="91"/>
      <c r="AD183" s="91"/>
      <c r="AE183" s="91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  <c r="AQ183" s="90"/>
      <c r="AR183" s="90"/>
    </row>
    <row r="184" spans="16:44" s="98" customFormat="1"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  <c r="AA184" s="91"/>
      <c r="AB184" s="91"/>
      <c r="AC184" s="91"/>
      <c r="AD184" s="91"/>
      <c r="AE184" s="91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  <c r="AQ184" s="90"/>
      <c r="AR184" s="90"/>
    </row>
    <row r="185" spans="16:44" s="98" customFormat="1"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  <c r="AA185" s="91"/>
      <c r="AB185" s="91"/>
      <c r="AC185" s="91"/>
      <c r="AD185" s="91"/>
      <c r="AE185" s="91"/>
      <c r="AF185" s="90"/>
      <c r="AG185" s="90"/>
      <c r="AH185" s="90"/>
      <c r="AI185" s="90"/>
      <c r="AJ185" s="90"/>
      <c r="AK185" s="90"/>
      <c r="AL185" s="90"/>
      <c r="AM185" s="90"/>
      <c r="AN185" s="90"/>
      <c r="AO185" s="90"/>
      <c r="AP185" s="90"/>
      <c r="AQ185" s="90"/>
      <c r="AR185" s="90"/>
    </row>
    <row r="186" spans="16:44" s="98" customFormat="1"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1"/>
      <c r="AB186" s="91"/>
      <c r="AC186" s="91"/>
      <c r="AD186" s="91"/>
      <c r="AE186" s="91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  <c r="AQ186" s="90"/>
      <c r="AR186" s="90"/>
    </row>
    <row r="187" spans="16:44" s="98" customFormat="1"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  <c r="AA187" s="91"/>
      <c r="AB187" s="91"/>
      <c r="AC187" s="91"/>
      <c r="AD187" s="91"/>
      <c r="AE187" s="91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  <c r="AQ187" s="90"/>
      <c r="AR187" s="90"/>
    </row>
    <row r="188" spans="16:44" s="98" customFormat="1"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  <c r="AA188" s="91"/>
      <c r="AB188" s="91"/>
      <c r="AC188" s="91"/>
      <c r="AD188" s="91"/>
      <c r="AE188" s="91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  <c r="AQ188" s="90"/>
      <c r="AR188" s="90"/>
    </row>
    <row r="189" spans="16:44" s="98" customFormat="1"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1"/>
      <c r="AB189" s="91"/>
      <c r="AC189" s="91"/>
      <c r="AD189" s="91"/>
      <c r="AE189" s="91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  <c r="AQ189" s="90"/>
      <c r="AR189" s="90"/>
    </row>
    <row r="190" spans="16:44" s="98" customFormat="1"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1"/>
      <c r="AB190" s="91"/>
      <c r="AC190" s="91"/>
      <c r="AD190" s="91"/>
      <c r="AE190" s="91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  <c r="AQ190" s="90"/>
      <c r="AR190" s="90"/>
    </row>
    <row r="191" spans="16:44" s="98" customFormat="1"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  <c r="AA191" s="91"/>
      <c r="AB191" s="91"/>
      <c r="AC191" s="91"/>
      <c r="AD191" s="91"/>
      <c r="AE191" s="91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  <c r="AQ191" s="90"/>
      <c r="AR191" s="90"/>
    </row>
    <row r="192" spans="16:44" s="98" customFormat="1"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1"/>
      <c r="AB192" s="91"/>
      <c r="AC192" s="91"/>
      <c r="AD192" s="91"/>
      <c r="AE192" s="91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</row>
    <row r="193" spans="16:44" s="98" customFormat="1"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  <c r="AA193" s="91"/>
      <c r="AB193" s="91"/>
      <c r="AC193" s="91"/>
      <c r="AD193" s="91"/>
      <c r="AE193" s="91"/>
      <c r="AF193" s="90"/>
      <c r="AG193" s="90"/>
      <c r="AH193" s="90"/>
      <c r="AI193" s="90"/>
      <c r="AJ193" s="90"/>
      <c r="AK193" s="90"/>
      <c r="AL193" s="90"/>
      <c r="AM193" s="90"/>
      <c r="AN193" s="90"/>
      <c r="AO193" s="90"/>
      <c r="AP193" s="90"/>
      <c r="AQ193" s="90"/>
      <c r="AR193" s="90"/>
    </row>
    <row r="194" spans="16:44" s="98" customFormat="1"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  <c r="AA194" s="91"/>
      <c r="AB194" s="91"/>
      <c r="AC194" s="91"/>
      <c r="AD194" s="91"/>
      <c r="AE194" s="91"/>
      <c r="AF194" s="90"/>
      <c r="AG194" s="90"/>
      <c r="AH194" s="90"/>
      <c r="AI194" s="90"/>
      <c r="AJ194" s="90"/>
      <c r="AK194" s="90"/>
      <c r="AL194" s="90"/>
      <c r="AM194" s="90"/>
      <c r="AN194" s="90"/>
      <c r="AO194" s="90"/>
      <c r="AP194" s="90"/>
      <c r="AQ194" s="90"/>
      <c r="AR194" s="90"/>
    </row>
    <row r="195" spans="16:44" s="98" customFormat="1"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  <c r="AA195" s="91"/>
      <c r="AB195" s="91"/>
      <c r="AC195" s="91"/>
      <c r="AD195" s="91"/>
      <c r="AE195" s="91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  <c r="AQ195" s="90"/>
      <c r="AR195" s="90"/>
    </row>
    <row r="196" spans="16:44" s="98" customFormat="1"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1"/>
      <c r="AB196" s="91"/>
      <c r="AC196" s="91"/>
      <c r="AD196" s="91"/>
      <c r="AE196" s="91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  <c r="AQ196" s="90"/>
      <c r="AR196" s="90"/>
    </row>
    <row r="197" spans="16:44" s="13" customFormat="1">
      <c r="P197" s="15"/>
      <c r="Q197" s="15"/>
      <c r="R197" s="90"/>
      <c r="S197" s="90"/>
      <c r="T197" s="90"/>
      <c r="U197" s="90"/>
      <c r="V197" s="90"/>
      <c r="W197" s="90"/>
      <c r="X197" s="90"/>
      <c r="Y197" s="90"/>
      <c r="Z197" s="90"/>
      <c r="AA197" s="91"/>
      <c r="AB197" s="91"/>
      <c r="AC197" s="91"/>
      <c r="AD197" s="91"/>
      <c r="AE197" s="91"/>
      <c r="AF197" s="90"/>
      <c r="AG197" s="90"/>
      <c r="AH197" s="90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</row>
    <row r="198" spans="16:44" s="13" customFormat="1">
      <c r="P198" s="15"/>
      <c r="Q198" s="15"/>
      <c r="R198" s="90"/>
      <c r="S198" s="90"/>
      <c r="T198" s="90"/>
      <c r="U198" s="90"/>
      <c r="V198" s="90"/>
      <c r="W198" s="90"/>
      <c r="X198" s="90"/>
      <c r="Y198" s="90"/>
      <c r="Z198" s="90"/>
      <c r="AA198" s="91"/>
      <c r="AB198" s="91"/>
      <c r="AC198" s="91"/>
      <c r="AD198" s="91"/>
      <c r="AE198" s="91"/>
      <c r="AF198" s="90"/>
      <c r="AG198" s="90"/>
      <c r="AH198" s="90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</row>
    <row r="199" spans="16:44" s="13" customFormat="1">
      <c r="P199" s="15"/>
      <c r="Q199" s="15"/>
      <c r="R199" s="90"/>
      <c r="S199" s="90"/>
      <c r="T199" s="90"/>
      <c r="U199" s="90"/>
      <c r="V199" s="90"/>
      <c r="W199" s="90"/>
      <c r="X199" s="90"/>
      <c r="Y199" s="90"/>
      <c r="Z199" s="90"/>
      <c r="AA199" s="91"/>
      <c r="AB199" s="91"/>
      <c r="AC199" s="91"/>
      <c r="AD199" s="91"/>
      <c r="AE199" s="91"/>
      <c r="AF199" s="90"/>
      <c r="AG199" s="90"/>
      <c r="AH199" s="90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</row>
    <row r="200" spans="16:44" s="13" customFormat="1">
      <c r="P200" s="15"/>
      <c r="Q200" s="15"/>
      <c r="R200" s="90"/>
      <c r="S200" s="90"/>
      <c r="T200" s="90"/>
      <c r="U200" s="90"/>
      <c r="V200" s="90"/>
      <c r="W200" s="90"/>
      <c r="X200" s="90"/>
      <c r="Y200" s="90"/>
      <c r="Z200" s="90"/>
      <c r="AA200" s="91"/>
      <c r="AB200" s="91"/>
      <c r="AC200" s="91"/>
      <c r="AD200" s="91"/>
      <c r="AE200" s="91"/>
      <c r="AF200" s="90"/>
      <c r="AG200" s="90"/>
      <c r="AH200" s="90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</row>
    <row r="201" spans="16:44" s="13" customFormat="1">
      <c r="P201" s="15"/>
      <c r="Q201" s="15"/>
      <c r="R201" s="90"/>
      <c r="S201" s="90"/>
      <c r="T201" s="90"/>
      <c r="U201" s="90"/>
      <c r="V201" s="90"/>
      <c r="W201" s="90"/>
      <c r="X201" s="90"/>
      <c r="Y201" s="90"/>
      <c r="Z201" s="90"/>
      <c r="AA201" s="91"/>
      <c r="AB201" s="91"/>
      <c r="AC201" s="91"/>
      <c r="AD201" s="91"/>
      <c r="AE201" s="91"/>
      <c r="AF201" s="90"/>
      <c r="AG201" s="90"/>
      <c r="AH201" s="90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</row>
    <row r="202" spans="16:44" s="13" customFormat="1">
      <c r="P202" s="15"/>
      <c r="Q202" s="15"/>
      <c r="R202" s="90"/>
      <c r="S202" s="90"/>
      <c r="T202" s="90"/>
      <c r="U202" s="90"/>
      <c r="V202" s="90"/>
      <c r="W202" s="90"/>
      <c r="X202" s="90"/>
      <c r="Y202" s="90"/>
      <c r="Z202" s="90"/>
      <c r="AA202" s="91"/>
      <c r="AB202" s="91"/>
      <c r="AC202" s="91"/>
      <c r="AD202" s="91"/>
      <c r="AE202" s="91"/>
      <c r="AF202" s="90"/>
      <c r="AG202" s="90"/>
      <c r="AH202" s="90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</row>
    <row r="203" spans="16:44" s="13" customFormat="1">
      <c r="P203" s="15"/>
      <c r="Q203" s="15"/>
      <c r="R203" s="90"/>
      <c r="S203" s="90"/>
      <c r="T203" s="90"/>
      <c r="U203" s="90"/>
      <c r="V203" s="90"/>
      <c r="W203" s="90"/>
      <c r="X203" s="90"/>
      <c r="Y203" s="90"/>
      <c r="Z203" s="90"/>
      <c r="AA203" s="91"/>
      <c r="AB203" s="91"/>
      <c r="AC203" s="91"/>
      <c r="AD203" s="91"/>
      <c r="AE203" s="91"/>
      <c r="AF203" s="90"/>
      <c r="AG203" s="90"/>
      <c r="AH203" s="90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</row>
    <row r="204" spans="16:44" s="13" customFormat="1">
      <c r="P204" s="15"/>
      <c r="Q204" s="15"/>
      <c r="R204" s="90"/>
      <c r="S204" s="90"/>
      <c r="T204" s="90"/>
      <c r="U204" s="90"/>
      <c r="V204" s="90"/>
      <c r="W204" s="90"/>
      <c r="X204" s="90"/>
      <c r="Y204" s="90"/>
      <c r="Z204" s="90"/>
      <c r="AA204" s="91"/>
      <c r="AB204" s="91"/>
      <c r="AC204" s="91"/>
      <c r="AD204" s="91"/>
      <c r="AE204" s="91"/>
      <c r="AF204" s="90"/>
      <c r="AG204" s="90"/>
      <c r="AH204" s="90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</row>
    <row r="205" spans="16:44" s="13" customFormat="1">
      <c r="P205" s="15"/>
      <c r="Q205" s="15"/>
      <c r="R205" s="90"/>
      <c r="S205" s="90"/>
      <c r="T205" s="90"/>
      <c r="U205" s="90"/>
      <c r="V205" s="90"/>
      <c r="W205" s="90"/>
      <c r="X205" s="90"/>
      <c r="Y205" s="90"/>
      <c r="Z205" s="90"/>
      <c r="AA205" s="91"/>
      <c r="AB205" s="91"/>
      <c r="AC205" s="91"/>
      <c r="AD205" s="91"/>
      <c r="AE205" s="91"/>
      <c r="AF205" s="90"/>
      <c r="AG205" s="90"/>
      <c r="AH205" s="90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</row>
    <row r="206" spans="16:44" s="13" customFormat="1">
      <c r="P206" s="15"/>
      <c r="Q206" s="15"/>
      <c r="R206" s="90"/>
      <c r="S206" s="90"/>
      <c r="T206" s="90"/>
      <c r="U206" s="90"/>
      <c r="V206" s="90"/>
      <c r="W206" s="90"/>
      <c r="X206" s="90"/>
      <c r="Y206" s="90"/>
      <c r="Z206" s="90"/>
      <c r="AA206" s="91"/>
      <c r="AB206" s="91"/>
      <c r="AC206" s="91"/>
      <c r="AD206" s="91"/>
      <c r="AE206" s="91"/>
      <c r="AF206" s="90"/>
      <c r="AG206" s="90"/>
      <c r="AH206" s="90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</row>
    <row r="207" spans="16:44" s="13" customFormat="1">
      <c r="P207" s="15"/>
      <c r="Q207" s="15"/>
      <c r="R207" s="90"/>
      <c r="S207" s="90"/>
      <c r="T207" s="90"/>
      <c r="U207" s="90"/>
      <c r="V207" s="90"/>
      <c r="W207" s="90"/>
      <c r="X207" s="90"/>
      <c r="Y207" s="90"/>
      <c r="Z207" s="90"/>
      <c r="AA207" s="91"/>
      <c r="AB207" s="91"/>
      <c r="AC207" s="91"/>
      <c r="AD207" s="91"/>
      <c r="AE207" s="91"/>
      <c r="AF207" s="90"/>
      <c r="AG207" s="90"/>
      <c r="AH207" s="90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</row>
    <row r="208" spans="16:44" s="13" customFormat="1">
      <c r="P208" s="15"/>
      <c r="Q208" s="15"/>
      <c r="R208" s="90"/>
      <c r="S208" s="90"/>
      <c r="T208" s="90"/>
      <c r="U208" s="90"/>
      <c r="V208" s="90"/>
      <c r="W208" s="90"/>
      <c r="X208" s="90"/>
      <c r="Y208" s="90"/>
      <c r="Z208" s="90"/>
      <c r="AA208" s="91"/>
      <c r="AB208" s="91"/>
      <c r="AC208" s="91"/>
      <c r="AD208" s="91"/>
      <c r="AE208" s="91"/>
      <c r="AF208" s="90"/>
      <c r="AG208" s="90"/>
      <c r="AH208" s="90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</row>
    <row r="209" spans="16:44" s="13" customFormat="1">
      <c r="P209" s="15"/>
      <c r="Q209" s="15"/>
      <c r="R209" s="90"/>
      <c r="S209" s="90"/>
      <c r="T209" s="90"/>
      <c r="U209" s="90"/>
      <c r="V209" s="90"/>
      <c r="W209" s="90"/>
      <c r="X209" s="90"/>
      <c r="Y209" s="90"/>
      <c r="Z209" s="90"/>
      <c r="AA209" s="91"/>
      <c r="AB209" s="91"/>
      <c r="AC209" s="91"/>
      <c r="AD209" s="91"/>
      <c r="AE209" s="91"/>
      <c r="AF209" s="90"/>
      <c r="AG209" s="90"/>
      <c r="AH209" s="90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</row>
    <row r="210" spans="16:44" s="13" customFormat="1">
      <c r="P210" s="15"/>
      <c r="Q210" s="15"/>
      <c r="R210" s="90"/>
      <c r="S210" s="90"/>
      <c r="T210" s="90"/>
      <c r="U210" s="90"/>
      <c r="V210" s="90"/>
      <c r="W210" s="90"/>
      <c r="X210" s="90"/>
      <c r="Y210" s="90"/>
      <c r="Z210" s="90"/>
      <c r="AA210" s="91"/>
      <c r="AB210" s="91"/>
      <c r="AC210" s="91"/>
      <c r="AD210" s="91"/>
      <c r="AE210" s="91"/>
      <c r="AF210" s="90"/>
      <c r="AG210" s="90"/>
      <c r="AH210" s="90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</row>
    <row r="211" spans="16:44" s="13" customFormat="1">
      <c r="P211" s="15"/>
      <c r="Q211" s="15"/>
      <c r="R211" s="90"/>
      <c r="S211" s="90"/>
      <c r="T211" s="90"/>
      <c r="U211" s="90"/>
      <c r="V211" s="90"/>
      <c r="W211" s="90"/>
      <c r="X211" s="90"/>
      <c r="Y211" s="90"/>
      <c r="Z211" s="90"/>
      <c r="AA211" s="91"/>
      <c r="AB211" s="91"/>
      <c r="AC211" s="91"/>
      <c r="AD211" s="91"/>
      <c r="AE211" s="91"/>
      <c r="AF211" s="90"/>
      <c r="AG211" s="90"/>
      <c r="AH211" s="90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</row>
    <row r="212" spans="16:44" s="13" customFormat="1">
      <c r="P212" s="15"/>
      <c r="Q212" s="15"/>
      <c r="R212" s="90"/>
      <c r="S212" s="90"/>
      <c r="T212" s="90"/>
      <c r="U212" s="90"/>
      <c r="V212" s="90"/>
      <c r="W212" s="90"/>
      <c r="X212" s="90"/>
      <c r="Y212" s="90"/>
      <c r="Z212" s="90"/>
      <c r="AA212" s="91"/>
      <c r="AB212" s="91"/>
      <c r="AC212" s="91"/>
      <c r="AD212" s="91"/>
      <c r="AE212" s="91"/>
      <c r="AF212" s="90"/>
      <c r="AG212" s="90"/>
      <c r="AH212" s="90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</row>
    <row r="213" spans="16:44" s="13" customFormat="1">
      <c r="P213" s="15"/>
      <c r="Q213" s="15"/>
      <c r="R213" s="90"/>
      <c r="S213" s="90"/>
      <c r="T213" s="90"/>
      <c r="U213" s="90"/>
      <c r="V213" s="90"/>
      <c r="W213" s="90"/>
      <c r="X213" s="90"/>
      <c r="Y213" s="90"/>
      <c r="Z213" s="90"/>
      <c r="AA213" s="91"/>
      <c r="AB213" s="91"/>
      <c r="AC213" s="91"/>
      <c r="AD213" s="91"/>
      <c r="AE213" s="91"/>
      <c r="AF213" s="90"/>
      <c r="AG213" s="90"/>
      <c r="AH213" s="90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</row>
    <row r="214" spans="16:44" s="13" customFormat="1">
      <c r="P214" s="15"/>
      <c r="Q214" s="15"/>
      <c r="R214" s="90"/>
      <c r="S214" s="90"/>
      <c r="T214" s="90"/>
      <c r="U214" s="90"/>
      <c r="V214" s="90"/>
      <c r="W214" s="90"/>
      <c r="X214" s="90"/>
      <c r="Y214" s="90"/>
      <c r="Z214" s="90"/>
      <c r="AA214" s="91"/>
      <c r="AB214" s="91"/>
      <c r="AC214" s="91"/>
      <c r="AD214" s="91"/>
      <c r="AE214" s="91"/>
      <c r="AF214" s="90"/>
      <c r="AG214" s="90"/>
      <c r="AH214" s="90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</row>
    <row r="215" spans="16:44" s="13" customFormat="1">
      <c r="P215" s="15"/>
      <c r="Q215" s="15"/>
      <c r="R215" s="90"/>
      <c r="S215" s="90"/>
      <c r="T215" s="90"/>
      <c r="U215" s="90"/>
      <c r="V215" s="90"/>
      <c r="W215" s="90"/>
      <c r="X215" s="90"/>
      <c r="Y215" s="90"/>
      <c r="Z215" s="90"/>
      <c r="AA215" s="91"/>
      <c r="AB215" s="91"/>
      <c r="AC215" s="91"/>
      <c r="AD215" s="91"/>
      <c r="AE215" s="91"/>
      <c r="AF215" s="90"/>
      <c r="AG215" s="90"/>
      <c r="AH215" s="90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</row>
    <row r="216" spans="16:44" s="13" customFormat="1">
      <c r="P216" s="15"/>
      <c r="Q216" s="15"/>
      <c r="R216" s="90"/>
      <c r="S216" s="90"/>
      <c r="T216" s="90"/>
      <c r="U216" s="90"/>
      <c r="V216" s="90"/>
      <c r="W216" s="90"/>
      <c r="X216" s="90"/>
      <c r="Y216" s="90"/>
      <c r="Z216" s="90"/>
      <c r="AA216" s="91"/>
      <c r="AB216" s="91"/>
      <c r="AC216" s="91"/>
      <c r="AD216" s="91"/>
      <c r="AE216" s="91"/>
      <c r="AF216" s="90"/>
      <c r="AG216" s="90"/>
      <c r="AH216" s="90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</row>
    <row r="217" spans="16:44" s="13" customFormat="1">
      <c r="P217" s="15"/>
      <c r="Q217" s="15"/>
      <c r="R217" s="90"/>
      <c r="S217" s="90"/>
      <c r="T217" s="90"/>
      <c r="U217" s="90"/>
      <c r="V217" s="90"/>
      <c r="W217" s="90"/>
      <c r="X217" s="90"/>
      <c r="Y217" s="90"/>
      <c r="Z217" s="90"/>
      <c r="AA217" s="91"/>
      <c r="AB217" s="91"/>
      <c r="AC217" s="91"/>
      <c r="AD217" s="91"/>
      <c r="AE217" s="91"/>
      <c r="AF217" s="90"/>
      <c r="AG217" s="90"/>
      <c r="AH217" s="90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</row>
    <row r="218" spans="16:44" s="13" customFormat="1">
      <c r="P218" s="15"/>
      <c r="Q218" s="15"/>
      <c r="R218" s="90"/>
      <c r="S218" s="90"/>
      <c r="T218" s="90"/>
      <c r="U218" s="90"/>
      <c r="V218" s="90"/>
      <c r="W218" s="90"/>
      <c r="X218" s="90"/>
      <c r="Y218" s="90"/>
      <c r="Z218" s="90"/>
      <c r="AA218" s="91"/>
      <c r="AB218" s="91"/>
      <c r="AC218" s="91"/>
      <c r="AD218" s="91"/>
      <c r="AE218" s="91"/>
      <c r="AF218" s="90"/>
      <c r="AG218" s="90"/>
      <c r="AH218" s="90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</row>
    <row r="219" spans="16:44" s="13" customFormat="1">
      <c r="P219" s="15"/>
      <c r="Q219" s="15"/>
      <c r="R219" s="90"/>
      <c r="S219" s="90"/>
      <c r="T219" s="90"/>
      <c r="U219" s="90"/>
      <c r="V219" s="90"/>
      <c r="W219" s="90"/>
      <c r="X219" s="90"/>
      <c r="Y219" s="90"/>
      <c r="Z219" s="90"/>
      <c r="AA219" s="91"/>
      <c r="AB219" s="91"/>
      <c r="AC219" s="91"/>
      <c r="AD219" s="91"/>
      <c r="AE219" s="91"/>
      <c r="AF219" s="90"/>
      <c r="AG219" s="90"/>
      <c r="AH219" s="90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</row>
    <row r="220" spans="16:44" s="13" customFormat="1">
      <c r="P220" s="15"/>
      <c r="Q220" s="15"/>
      <c r="R220" s="90"/>
      <c r="S220" s="90"/>
      <c r="T220" s="90"/>
      <c r="U220" s="90"/>
      <c r="V220" s="90"/>
      <c r="W220" s="90"/>
      <c r="X220" s="90"/>
      <c r="Y220" s="90"/>
      <c r="Z220" s="90"/>
      <c r="AA220" s="91"/>
      <c r="AB220" s="91"/>
      <c r="AC220" s="91"/>
      <c r="AD220" s="91"/>
      <c r="AE220" s="91"/>
      <c r="AF220" s="90"/>
      <c r="AG220" s="90"/>
      <c r="AH220" s="90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</row>
    <row r="221" spans="16:44" s="13" customFormat="1">
      <c r="P221" s="15"/>
      <c r="Q221" s="15"/>
      <c r="R221" s="90"/>
      <c r="S221" s="90"/>
      <c r="T221" s="90"/>
      <c r="U221" s="90"/>
      <c r="V221" s="90"/>
      <c r="W221" s="90"/>
      <c r="X221" s="90"/>
      <c r="Y221" s="90"/>
      <c r="Z221" s="90"/>
      <c r="AA221" s="91"/>
      <c r="AB221" s="91"/>
      <c r="AC221" s="91"/>
      <c r="AD221" s="91"/>
      <c r="AE221" s="91"/>
      <c r="AF221" s="90"/>
      <c r="AG221" s="90"/>
      <c r="AH221" s="90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</row>
    <row r="222" spans="16:44" s="13" customFormat="1">
      <c r="P222" s="15"/>
      <c r="Q222" s="15"/>
      <c r="R222" s="90"/>
      <c r="S222" s="90"/>
      <c r="T222" s="90"/>
      <c r="U222" s="90"/>
      <c r="V222" s="90"/>
      <c r="W222" s="90"/>
      <c r="X222" s="90"/>
      <c r="Y222" s="90"/>
      <c r="Z222" s="90"/>
      <c r="AA222" s="91"/>
      <c r="AB222" s="91"/>
      <c r="AC222" s="91"/>
      <c r="AD222" s="91"/>
      <c r="AE222" s="91"/>
      <c r="AF222" s="90"/>
      <c r="AG222" s="90"/>
      <c r="AH222" s="90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</row>
    <row r="223" spans="16:44" s="13" customFormat="1">
      <c r="P223" s="15"/>
      <c r="Q223" s="15"/>
      <c r="R223" s="90"/>
      <c r="S223" s="90"/>
      <c r="T223" s="90"/>
      <c r="U223" s="90"/>
      <c r="V223" s="90"/>
      <c r="W223" s="90"/>
      <c r="X223" s="90"/>
      <c r="Y223" s="90"/>
      <c r="Z223" s="90"/>
      <c r="AA223" s="91"/>
      <c r="AB223" s="91"/>
      <c r="AC223" s="91"/>
      <c r="AD223" s="91"/>
      <c r="AE223" s="91"/>
      <c r="AF223" s="90"/>
      <c r="AG223" s="90"/>
      <c r="AH223" s="90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</row>
    <row r="224" spans="16:44" s="13" customFormat="1">
      <c r="P224" s="15"/>
      <c r="Q224" s="15"/>
      <c r="R224" s="90"/>
      <c r="S224" s="90"/>
      <c r="T224" s="90"/>
      <c r="U224" s="90"/>
      <c r="V224" s="90"/>
      <c r="W224" s="90"/>
      <c r="X224" s="90"/>
      <c r="Y224" s="90"/>
      <c r="Z224" s="90"/>
      <c r="AA224" s="91"/>
      <c r="AB224" s="91"/>
      <c r="AC224" s="91"/>
      <c r="AD224" s="91"/>
      <c r="AE224" s="91"/>
      <c r="AF224" s="90"/>
      <c r="AG224" s="90"/>
      <c r="AH224" s="90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</row>
    <row r="225" spans="16:44" s="13" customFormat="1">
      <c r="P225" s="15"/>
      <c r="Q225" s="15"/>
      <c r="R225" s="90"/>
      <c r="S225" s="90"/>
      <c r="T225" s="90"/>
      <c r="U225" s="90"/>
      <c r="V225" s="90"/>
      <c r="W225" s="90"/>
      <c r="X225" s="90"/>
      <c r="Y225" s="90"/>
      <c r="Z225" s="90"/>
      <c r="AA225" s="91"/>
      <c r="AB225" s="91"/>
      <c r="AC225" s="91"/>
      <c r="AD225" s="91"/>
      <c r="AE225" s="91"/>
      <c r="AF225" s="90"/>
      <c r="AG225" s="90"/>
      <c r="AH225" s="90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</row>
    <row r="226" spans="16:44" s="13" customFormat="1">
      <c r="P226" s="15"/>
      <c r="Q226" s="15"/>
      <c r="R226" s="90"/>
      <c r="S226" s="90"/>
      <c r="T226" s="90"/>
      <c r="U226" s="90"/>
      <c r="V226" s="90"/>
      <c r="W226" s="90"/>
      <c r="X226" s="90"/>
      <c r="Y226" s="90"/>
      <c r="Z226" s="90"/>
      <c r="AA226" s="91"/>
      <c r="AB226" s="91"/>
      <c r="AC226" s="91"/>
      <c r="AD226" s="91"/>
      <c r="AE226" s="91"/>
      <c r="AF226" s="90"/>
      <c r="AG226" s="90"/>
      <c r="AH226" s="90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</row>
    <row r="227" spans="16:44" s="13" customFormat="1">
      <c r="P227" s="15"/>
      <c r="Q227" s="15"/>
      <c r="R227" s="90"/>
      <c r="S227" s="90"/>
      <c r="T227" s="90"/>
      <c r="U227" s="90"/>
      <c r="V227" s="90"/>
      <c r="W227" s="90"/>
      <c r="X227" s="90"/>
      <c r="Y227" s="90"/>
      <c r="Z227" s="90"/>
      <c r="AA227" s="91"/>
      <c r="AB227" s="91"/>
      <c r="AC227" s="91"/>
      <c r="AD227" s="91"/>
      <c r="AE227" s="91"/>
      <c r="AF227" s="90"/>
      <c r="AG227" s="90"/>
      <c r="AH227" s="90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</row>
    <row r="228" spans="16:44" s="13" customFormat="1">
      <c r="P228" s="15"/>
      <c r="Q228" s="15"/>
      <c r="R228" s="90"/>
      <c r="S228" s="90"/>
      <c r="T228" s="90"/>
      <c r="U228" s="90"/>
      <c r="V228" s="90"/>
      <c r="W228" s="90"/>
      <c r="X228" s="90"/>
      <c r="Y228" s="90"/>
      <c r="Z228" s="90"/>
      <c r="AA228" s="91"/>
      <c r="AB228" s="91"/>
      <c r="AC228" s="91"/>
      <c r="AD228" s="91"/>
      <c r="AE228" s="91"/>
      <c r="AF228" s="90"/>
      <c r="AG228" s="90"/>
      <c r="AH228" s="90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</row>
    <row r="229" spans="16:44" s="13" customFormat="1">
      <c r="P229" s="15"/>
      <c r="Q229" s="15"/>
      <c r="R229" s="90"/>
      <c r="S229" s="90"/>
      <c r="T229" s="90"/>
      <c r="U229" s="90"/>
      <c r="V229" s="90"/>
      <c r="W229" s="90"/>
      <c r="X229" s="90"/>
      <c r="Y229" s="90"/>
      <c r="Z229" s="90"/>
      <c r="AA229" s="91"/>
      <c r="AB229" s="91"/>
      <c r="AC229" s="91"/>
      <c r="AD229" s="91"/>
      <c r="AE229" s="91"/>
      <c r="AF229" s="90"/>
      <c r="AG229" s="90"/>
      <c r="AH229" s="90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</row>
    <row r="230" spans="16:44" s="13" customFormat="1">
      <c r="P230" s="15"/>
      <c r="Q230" s="15"/>
      <c r="R230" s="90"/>
      <c r="S230" s="90"/>
      <c r="T230" s="90"/>
      <c r="U230" s="90"/>
      <c r="V230" s="90"/>
      <c r="W230" s="90"/>
      <c r="X230" s="90"/>
      <c r="Y230" s="90"/>
      <c r="Z230" s="90"/>
      <c r="AA230" s="91"/>
      <c r="AB230" s="91"/>
      <c r="AC230" s="91"/>
      <c r="AD230" s="91"/>
      <c r="AE230" s="91"/>
      <c r="AF230" s="90"/>
      <c r="AG230" s="90"/>
      <c r="AH230" s="90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</row>
    <row r="231" spans="16:44" s="13" customFormat="1">
      <c r="P231" s="15"/>
      <c r="Q231" s="15"/>
      <c r="R231" s="90"/>
      <c r="S231" s="90"/>
      <c r="T231" s="90"/>
      <c r="U231" s="90"/>
      <c r="V231" s="90"/>
      <c r="W231" s="90"/>
      <c r="X231" s="90"/>
      <c r="Y231" s="90"/>
      <c r="Z231" s="90"/>
      <c r="AA231" s="91"/>
      <c r="AB231" s="91"/>
      <c r="AC231" s="91"/>
      <c r="AD231" s="91"/>
      <c r="AE231" s="91"/>
      <c r="AF231" s="90"/>
      <c r="AG231" s="90"/>
      <c r="AH231" s="90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</row>
    <row r="232" spans="16:44" s="13" customFormat="1">
      <c r="P232" s="15"/>
      <c r="Q232" s="15"/>
      <c r="R232" s="90"/>
      <c r="S232" s="90"/>
      <c r="T232" s="90"/>
      <c r="U232" s="90"/>
      <c r="V232" s="90"/>
      <c r="W232" s="90"/>
      <c r="X232" s="90"/>
      <c r="Y232" s="90"/>
      <c r="Z232" s="90"/>
      <c r="AA232" s="91"/>
      <c r="AB232" s="91"/>
      <c r="AC232" s="91"/>
      <c r="AD232" s="91"/>
      <c r="AE232" s="91"/>
      <c r="AF232" s="90"/>
      <c r="AG232" s="90"/>
      <c r="AH232" s="90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</row>
    <row r="233" spans="16:44" s="13" customFormat="1">
      <c r="P233" s="15"/>
      <c r="Q233" s="15"/>
      <c r="R233" s="90"/>
      <c r="S233" s="90"/>
      <c r="T233" s="90"/>
      <c r="U233" s="90"/>
      <c r="V233" s="90"/>
      <c r="W233" s="90"/>
      <c r="X233" s="90"/>
      <c r="Y233" s="90"/>
      <c r="Z233" s="90"/>
      <c r="AA233" s="91"/>
      <c r="AB233" s="91"/>
      <c r="AC233" s="91"/>
      <c r="AD233" s="91"/>
      <c r="AE233" s="91"/>
      <c r="AF233" s="90"/>
      <c r="AG233" s="90"/>
      <c r="AH233" s="90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</row>
    <row r="234" spans="16:44" s="13" customFormat="1">
      <c r="P234" s="15"/>
      <c r="Q234" s="15"/>
      <c r="R234" s="90"/>
      <c r="S234" s="90"/>
      <c r="T234" s="90"/>
      <c r="U234" s="90"/>
      <c r="V234" s="90"/>
      <c r="W234" s="90"/>
      <c r="X234" s="90"/>
      <c r="Y234" s="90"/>
      <c r="Z234" s="90"/>
      <c r="AA234" s="91"/>
      <c r="AB234" s="91"/>
      <c r="AC234" s="91"/>
      <c r="AD234" s="91"/>
      <c r="AE234" s="91"/>
      <c r="AF234" s="90"/>
      <c r="AG234" s="90"/>
      <c r="AH234" s="90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</row>
    <row r="235" spans="16:44" s="13" customFormat="1">
      <c r="P235" s="15"/>
      <c r="Q235" s="15"/>
      <c r="R235" s="90"/>
      <c r="S235" s="90"/>
      <c r="T235" s="90"/>
      <c r="U235" s="90"/>
      <c r="V235" s="90"/>
      <c r="W235" s="90"/>
      <c r="X235" s="90"/>
      <c r="Y235" s="90"/>
      <c r="Z235" s="90"/>
      <c r="AA235" s="91"/>
      <c r="AB235" s="91"/>
      <c r="AC235" s="91"/>
      <c r="AD235" s="91"/>
      <c r="AE235" s="91"/>
      <c r="AF235" s="90"/>
      <c r="AG235" s="90"/>
      <c r="AH235" s="90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</row>
    <row r="236" spans="16:44" s="13" customFormat="1">
      <c r="P236" s="15"/>
      <c r="Q236" s="15"/>
      <c r="R236" s="90"/>
      <c r="S236" s="90"/>
      <c r="T236" s="90"/>
      <c r="U236" s="90"/>
      <c r="V236" s="90"/>
      <c r="W236" s="90"/>
      <c r="X236" s="90"/>
      <c r="Y236" s="90"/>
      <c r="Z236" s="90"/>
      <c r="AA236" s="91"/>
      <c r="AB236" s="91"/>
      <c r="AC236" s="91"/>
      <c r="AD236" s="91"/>
      <c r="AE236" s="91"/>
      <c r="AF236" s="90"/>
      <c r="AG236" s="90"/>
      <c r="AH236" s="90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</row>
    <row r="237" spans="16:44" s="13" customFormat="1">
      <c r="P237" s="15"/>
      <c r="Q237" s="15"/>
      <c r="R237" s="90"/>
      <c r="S237" s="90"/>
      <c r="T237" s="90"/>
      <c r="U237" s="90"/>
      <c r="V237" s="90"/>
      <c r="W237" s="90"/>
      <c r="X237" s="90"/>
      <c r="Y237" s="90"/>
      <c r="Z237" s="90"/>
      <c r="AA237" s="91"/>
      <c r="AB237" s="91"/>
      <c r="AC237" s="91"/>
      <c r="AD237" s="91"/>
      <c r="AE237" s="91"/>
      <c r="AF237" s="90"/>
      <c r="AG237" s="90"/>
      <c r="AH237" s="90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</row>
    <row r="238" spans="16:44" s="13" customFormat="1">
      <c r="P238" s="15"/>
      <c r="Q238" s="15"/>
      <c r="R238" s="90"/>
      <c r="S238" s="90"/>
      <c r="T238" s="90"/>
      <c r="U238" s="90"/>
      <c r="V238" s="90"/>
      <c r="W238" s="90"/>
      <c r="X238" s="90"/>
      <c r="Y238" s="90"/>
      <c r="Z238" s="90"/>
      <c r="AA238" s="91"/>
      <c r="AB238" s="91"/>
      <c r="AC238" s="91"/>
      <c r="AD238" s="91"/>
      <c r="AE238" s="91"/>
      <c r="AF238" s="90"/>
      <c r="AG238" s="90"/>
      <c r="AH238" s="90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</row>
    <row r="239" spans="16:44" s="13" customFormat="1">
      <c r="P239" s="15"/>
      <c r="Q239" s="15"/>
      <c r="R239" s="90"/>
      <c r="S239" s="90"/>
      <c r="T239" s="90"/>
      <c r="U239" s="90"/>
      <c r="V239" s="90"/>
      <c r="W239" s="90"/>
      <c r="X239" s="90"/>
      <c r="Y239" s="90"/>
      <c r="Z239" s="90"/>
      <c r="AA239" s="91"/>
      <c r="AB239" s="91"/>
      <c r="AC239" s="91"/>
      <c r="AD239" s="91"/>
      <c r="AE239" s="91"/>
      <c r="AF239" s="90"/>
      <c r="AG239" s="90"/>
      <c r="AH239" s="90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</row>
    <row r="240" spans="16:44" s="13" customFormat="1">
      <c r="P240" s="15"/>
      <c r="Q240" s="15"/>
      <c r="R240" s="90"/>
      <c r="S240" s="90"/>
      <c r="T240" s="90"/>
      <c r="U240" s="90"/>
      <c r="V240" s="90"/>
      <c r="W240" s="90"/>
      <c r="X240" s="90"/>
      <c r="Y240" s="90"/>
      <c r="Z240" s="90"/>
      <c r="AA240" s="91"/>
      <c r="AB240" s="91"/>
      <c r="AC240" s="91"/>
      <c r="AD240" s="91"/>
      <c r="AE240" s="91"/>
      <c r="AF240" s="90"/>
      <c r="AG240" s="90"/>
      <c r="AH240" s="90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</row>
    <row r="241" spans="16:44" s="13" customFormat="1">
      <c r="P241" s="15"/>
      <c r="Q241" s="15"/>
      <c r="R241" s="90"/>
      <c r="S241" s="90"/>
      <c r="T241" s="90"/>
      <c r="U241" s="90"/>
      <c r="V241" s="90"/>
      <c r="W241" s="90"/>
      <c r="X241" s="90"/>
      <c r="Y241" s="90"/>
      <c r="Z241" s="90"/>
      <c r="AA241" s="91"/>
      <c r="AB241" s="91"/>
      <c r="AC241" s="91"/>
      <c r="AD241" s="91"/>
      <c r="AE241" s="91"/>
      <c r="AF241" s="90"/>
      <c r="AG241" s="90"/>
      <c r="AH241" s="90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</row>
    <row r="242" spans="16:44" s="13" customFormat="1">
      <c r="P242" s="15"/>
      <c r="Q242" s="15"/>
      <c r="R242" s="90"/>
      <c r="S242" s="90"/>
      <c r="T242" s="90"/>
      <c r="U242" s="90"/>
      <c r="V242" s="90"/>
      <c r="W242" s="90"/>
      <c r="X242" s="90"/>
      <c r="Y242" s="90"/>
      <c r="Z242" s="90"/>
      <c r="AA242" s="91"/>
      <c r="AB242" s="91"/>
      <c r="AC242" s="91"/>
      <c r="AD242" s="91"/>
      <c r="AE242" s="91"/>
      <c r="AF242" s="90"/>
      <c r="AG242" s="90"/>
      <c r="AH242" s="90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</row>
    <row r="243" spans="16:44" s="13" customFormat="1">
      <c r="P243" s="15"/>
      <c r="Q243" s="15"/>
      <c r="R243" s="90"/>
      <c r="S243" s="90"/>
      <c r="T243" s="90"/>
      <c r="U243" s="90"/>
      <c r="V243" s="90"/>
      <c r="W243" s="90"/>
      <c r="X243" s="90"/>
      <c r="Y243" s="90"/>
      <c r="Z243" s="90"/>
      <c r="AA243" s="91"/>
      <c r="AB243" s="91"/>
      <c r="AC243" s="91"/>
      <c r="AD243" s="91"/>
      <c r="AE243" s="91"/>
      <c r="AF243" s="90"/>
      <c r="AG243" s="90"/>
      <c r="AH243" s="90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</row>
    <row r="244" spans="16:44" s="13" customFormat="1">
      <c r="P244" s="15"/>
      <c r="Q244" s="15"/>
      <c r="R244" s="90"/>
      <c r="S244" s="90"/>
      <c r="T244" s="90"/>
      <c r="U244" s="90"/>
      <c r="V244" s="90"/>
      <c r="W244" s="90"/>
      <c r="X244" s="90"/>
      <c r="Y244" s="90"/>
      <c r="Z244" s="90"/>
      <c r="AA244" s="91"/>
      <c r="AB244" s="91"/>
      <c r="AC244" s="91"/>
      <c r="AD244" s="91"/>
      <c r="AE244" s="91"/>
      <c r="AF244" s="90"/>
      <c r="AG244" s="90"/>
      <c r="AH244" s="90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</row>
    <row r="245" spans="16:44" s="13" customFormat="1">
      <c r="P245" s="15"/>
      <c r="Q245" s="15"/>
      <c r="R245" s="90"/>
      <c r="S245" s="90"/>
      <c r="T245" s="90"/>
      <c r="U245" s="90"/>
      <c r="V245" s="90"/>
      <c r="W245" s="90"/>
      <c r="X245" s="90"/>
      <c r="Y245" s="90"/>
      <c r="Z245" s="90"/>
      <c r="AA245" s="91"/>
      <c r="AB245" s="91"/>
      <c r="AC245" s="91"/>
      <c r="AD245" s="91"/>
      <c r="AE245" s="91"/>
      <c r="AF245" s="90"/>
      <c r="AG245" s="90"/>
      <c r="AH245" s="90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</row>
    <row r="246" spans="16:44" s="13" customFormat="1">
      <c r="P246" s="15"/>
      <c r="Q246" s="15"/>
      <c r="R246" s="90"/>
      <c r="S246" s="90"/>
      <c r="T246" s="90"/>
      <c r="U246" s="90"/>
      <c r="V246" s="90"/>
      <c r="W246" s="90"/>
      <c r="X246" s="90"/>
      <c r="Y246" s="90"/>
      <c r="Z246" s="90"/>
      <c r="AA246" s="91"/>
      <c r="AB246" s="91"/>
      <c r="AC246" s="91"/>
      <c r="AD246" s="91"/>
      <c r="AE246" s="91"/>
      <c r="AF246" s="90"/>
      <c r="AG246" s="90"/>
      <c r="AH246" s="90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</row>
    <row r="247" spans="16:44" s="13" customFormat="1">
      <c r="P247" s="15"/>
      <c r="Q247" s="15"/>
      <c r="R247" s="90"/>
      <c r="S247" s="90"/>
      <c r="T247" s="90"/>
      <c r="U247" s="90"/>
      <c r="V247" s="90"/>
      <c r="W247" s="90"/>
      <c r="X247" s="90"/>
      <c r="Y247" s="90"/>
      <c r="Z247" s="90"/>
      <c r="AA247" s="91"/>
      <c r="AB247" s="91"/>
      <c r="AC247" s="91"/>
      <c r="AD247" s="91"/>
      <c r="AE247" s="91"/>
      <c r="AF247" s="90"/>
      <c r="AG247" s="90"/>
      <c r="AH247" s="90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</row>
    <row r="248" spans="16:44" s="13" customFormat="1">
      <c r="P248" s="15"/>
      <c r="Q248" s="15"/>
      <c r="R248" s="90"/>
      <c r="S248" s="90"/>
      <c r="T248" s="90"/>
      <c r="U248" s="90"/>
      <c r="V248" s="90"/>
      <c r="W248" s="90"/>
      <c r="X248" s="90"/>
      <c r="Y248" s="90"/>
      <c r="Z248" s="90"/>
      <c r="AA248" s="91"/>
      <c r="AB248" s="91"/>
      <c r="AC248" s="91"/>
      <c r="AD248" s="91"/>
      <c r="AE248" s="91"/>
      <c r="AF248" s="90"/>
      <c r="AG248" s="90"/>
      <c r="AH248" s="90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</row>
    <row r="249" spans="16:44" s="13" customFormat="1">
      <c r="P249" s="15"/>
      <c r="Q249" s="15"/>
      <c r="R249" s="90"/>
      <c r="S249" s="90"/>
      <c r="T249" s="90"/>
      <c r="U249" s="90"/>
      <c r="V249" s="90"/>
      <c r="W249" s="90"/>
      <c r="X249" s="90"/>
      <c r="Y249" s="90"/>
      <c r="Z249" s="90"/>
      <c r="AA249" s="91"/>
      <c r="AB249" s="91"/>
      <c r="AC249" s="91"/>
      <c r="AD249" s="91"/>
      <c r="AE249" s="91"/>
      <c r="AF249" s="90"/>
      <c r="AG249" s="90"/>
      <c r="AH249" s="90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</row>
    <row r="250" spans="16:44" s="13" customFormat="1">
      <c r="P250" s="15"/>
      <c r="Q250" s="15"/>
      <c r="R250" s="90"/>
      <c r="S250" s="90"/>
      <c r="T250" s="90"/>
      <c r="U250" s="90"/>
      <c r="V250" s="90"/>
      <c r="W250" s="90"/>
      <c r="X250" s="90"/>
      <c r="Y250" s="90"/>
      <c r="Z250" s="90"/>
      <c r="AA250" s="91"/>
      <c r="AB250" s="91"/>
      <c r="AC250" s="91"/>
      <c r="AD250" s="91"/>
      <c r="AE250" s="91"/>
      <c r="AF250" s="90"/>
      <c r="AG250" s="90"/>
      <c r="AH250" s="90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</row>
    <row r="251" spans="16:44" s="13" customFormat="1">
      <c r="P251" s="15"/>
      <c r="Q251" s="15"/>
      <c r="R251" s="90"/>
      <c r="S251" s="90"/>
      <c r="T251" s="90"/>
      <c r="U251" s="90"/>
      <c r="V251" s="90"/>
      <c r="W251" s="90"/>
      <c r="X251" s="90"/>
      <c r="Y251" s="90"/>
      <c r="Z251" s="90"/>
      <c r="AA251" s="91"/>
      <c r="AB251" s="91"/>
      <c r="AC251" s="91"/>
      <c r="AD251" s="91"/>
      <c r="AE251" s="91"/>
      <c r="AF251" s="90"/>
      <c r="AG251" s="90"/>
      <c r="AH251" s="90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</row>
    <row r="252" spans="16:44" s="13" customFormat="1">
      <c r="P252" s="15"/>
      <c r="Q252" s="15"/>
      <c r="R252" s="90"/>
      <c r="S252" s="90"/>
      <c r="T252" s="90"/>
      <c r="U252" s="90"/>
      <c r="V252" s="90"/>
      <c r="W252" s="90"/>
      <c r="X252" s="90"/>
      <c r="Y252" s="90"/>
      <c r="Z252" s="90"/>
      <c r="AA252" s="91"/>
      <c r="AB252" s="91"/>
      <c r="AC252" s="91"/>
      <c r="AD252" s="91"/>
      <c r="AE252" s="91"/>
      <c r="AF252" s="90"/>
      <c r="AG252" s="90"/>
      <c r="AH252" s="90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</row>
    <row r="253" spans="16:44" s="13" customFormat="1">
      <c r="P253" s="15"/>
      <c r="Q253" s="15"/>
      <c r="R253" s="90"/>
      <c r="S253" s="90"/>
      <c r="T253" s="90"/>
      <c r="U253" s="90"/>
      <c r="V253" s="90"/>
      <c r="W253" s="90"/>
      <c r="X253" s="90"/>
      <c r="Y253" s="90"/>
      <c r="Z253" s="90"/>
      <c r="AA253" s="91"/>
      <c r="AB253" s="91"/>
      <c r="AC253" s="91"/>
      <c r="AD253" s="91"/>
      <c r="AE253" s="91"/>
      <c r="AF253" s="90"/>
      <c r="AG253" s="90"/>
      <c r="AH253" s="90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</row>
    <row r="254" spans="16:44" s="13" customFormat="1">
      <c r="P254" s="15"/>
      <c r="Q254" s="15"/>
      <c r="R254" s="90"/>
      <c r="S254" s="90"/>
      <c r="T254" s="90"/>
      <c r="U254" s="90"/>
      <c r="V254" s="90"/>
      <c r="W254" s="90"/>
      <c r="X254" s="90"/>
      <c r="Y254" s="90"/>
      <c r="Z254" s="90"/>
      <c r="AA254" s="91"/>
      <c r="AB254" s="91"/>
      <c r="AC254" s="91"/>
      <c r="AD254" s="91"/>
      <c r="AE254" s="91"/>
      <c r="AF254" s="90"/>
      <c r="AG254" s="90"/>
      <c r="AH254" s="90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</row>
    <row r="255" spans="16:44" s="13" customFormat="1">
      <c r="P255" s="15"/>
      <c r="Q255" s="15"/>
      <c r="R255" s="90"/>
      <c r="S255" s="90"/>
      <c r="T255" s="90"/>
      <c r="U255" s="90"/>
      <c r="V255" s="90"/>
      <c r="W255" s="90"/>
      <c r="X255" s="90"/>
      <c r="Y255" s="90"/>
      <c r="Z255" s="90"/>
      <c r="AA255" s="91"/>
      <c r="AB255" s="91"/>
      <c r="AC255" s="91"/>
      <c r="AD255" s="91"/>
      <c r="AE255" s="91"/>
      <c r="AF255" s="90"/>
      <c r="AG255" s="90"/>
      <c r="AH255" s="90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</row>
    <row r="256" spans="16:44" s="13" customFormat="1">
      <c r="P256" s="15"/>
      <c r="Q256" s="15"/>
      <c r="R256" s="90"/>
      <c r="S256" s="90"/>
      <c r="T256" s="90"/>
      <c r="U256" s="90"/>
      <c r="V256" s="90"/>
      <c r="W256" s="90"/>
      <c r="X256" s="90"/>
      <c r="Y256" s="90"/>
      <c r="Z256" s="90"/>
      <c r="AA256" s="91"/>
      <c r="AB256" s="91"/>
      <c r="AC256" s="91"/>
      <c r="AD256" s="91"/>
      <c r="AE256" s="91"/>
      <c r="AF256" s="90"/>
      <c r="AG256" s="90"/>
      <c r="AH256" s="90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</row>
    <row r="257" spans="16:44" s="13" customFormat="1">
      <c r="P257" s="15"/>
      <c r="Q257" s="15"/>
      <c r="R257" s="90"/>
      <c r="S257" s="90"/>
      <c r="T257" s="90"/>
      <c r="U257" s="90"/>
      <c r="V257" s="90"/>
      <c r="W257" s="90"/>
      <c r="X257" s="90"/>
      <c r="Y257" s="90"/>
      <c r="Z257" s="90"/>
      <c r="AA257" s="91"/>
      <c r="AB257" s="91"/>
      <c r="AC257" s="91"/>
      <c r="AD257" s="91"/>
      <c r="AE257" s="91"/>
      <c r="AF257" s="90"/>
      <c r="AG257" s="90"/>
      <c r="AH257" s="90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</row>
    <row r="258" spans="16:44" s="13" customFormat="1">
      <c r="P258" s="15"/>
      <c r="Q258" s="15"/>
      <c r="R258" s="90"/>
      <c r="S258" s="90"/>
      <c r="T258" s="90"/>
      <c r="U258" s="90"/>
      <c r="V258" s="90"/>
      <c r="W258" s="90"/>
      <c r="X258" s="90"/>
      <c r="Y258" s="90"/>
      <c r="Z258" s="90"/>
      <c r="AA258" s="91"/>
      <c r="AB258" s="91"/>
      <c r="AC258" s="91"/>
      <c r="AD258" s="91"/>
      <c r="AE258" s="91"/>
      <c r="AF258" s="90"/>
      <c r="AG258" s="90"/>
      <c r="AH258" s="90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</row>
    <row r="259" spans="16:44" s="13" customFormat="1">
      <c r="P259" s="15"/>
      <c r="Q259" s="15"/>
      <c r="R259" s="90"/>
      <c r="S259" s="90"/>
      <c r="T259" s="90"/>
      <c r="U259" s="90"/>
      <c r="V259" s="90"/>
      <c r="W259" s="90"/>
      <c r="X259" s="90"/>
      <c r="Y259" s="90"/>
      <c r="Z259" s="90"/>
      <c r="AA259" s="91"/>
      <c r="AB259" s="91"/>
      <c r="AC259" s="91"/>
      <c r="AD259" s="91"/>
      <c r="AE259" s="91"/>
      <c r="AF259" s="90"/>
      <c r="AG259" s="90"/>
      <c r="AH259" s="90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</row>
    <row r="260" spans="16:44" s="13" customFormat="1">
      <c r="P260" s="15"/>
      <c r="Q260" s="15"/>
      <c r="R260" s="90"/>
      <c r="S260" s="90"/>
      <c r="T260" s="90"/>
      <c r="U260" s="90"/>
      <c r="V260" s="90"/>
      <c r="W260" s="90"/>
      <c r="X260" s="90"/>
      <c r="Y260" s="90"/>
      <c r="Z260" s="90"/>
      <c r="AA260" s="91"/>
      <c r="AB260" s="91"/>
      <c r="AC260" s="91"/>
      <c r="AD260" s="91"/>
      <c r="AE260" s="91"/>
      <c r="AF260" s="90"/>
      <c r="AG260" s="90"/>
      <c r="AH260" s="90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</row>
    <row r="261" spans="16:44" s="13" customFormat="1">
      <c r="P261" s="15"/>
      <c r="Q261" s="15"/>
      <c r="R261" s="90"/>
      <c r="S261" s="90"/>
      <c r="T261" s="90"/>
      <c r="U261" s="90"/>
      <c r="V261" s="90"/>
      <c r="W261" s="90"/>
      <c r="X261" s="90"/>
      <c r="Y261" s="90"/>
      <c r="Z261" s="90"/>
      <c r="AA261" s="91"/>
      <c r="AB261" s="91"/>
      <c r="AC261" s="91"/>
      <c r="AD261" s="91"/>
      <c r="AE261" s="91"/>
      <c r="AF261" s="90"/>
      <c r="AG261" s="90"/>
      <c r="AH261" s="90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</row>
    <row r="262" spans="16:44" s="13" customFormat="1">
      <c r="P262" s="15"/>
      <c r="Q262" s="15"/>
      <c r="R262" s="90"/>
      <c r="S262" s="90"/>
      <c r="T262" s="90"/>
      <c r="U262" s="90"/>
      <c r="V262" s="90"/>
      <c r="W262" s="90"/>
      <c r="X262" s="90"/>
      <c r="Y262" s="90"/>
      <c r="Z262" s="90"/>
      <c r="AA262" s="91"/>
      <c r="AB262" s="91"/>
      <c r="AC262" s="91"/>
      <c r="AD262" s="91"/>
      <c r="AE262" s="91"/>
      <c r="AF262" s="90"/>
      <c r="AG262" s="90"/>
      <c r="AH262" s="90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</row>
    <row r="263" spans="16:44" s="13" customFormat="1">
      <c r="P263" s="15"/>
      <c r="Q263" s="15"/>
      <c r="R263" s="90"/>
      <c r="S263" s="90"/>
      <c r="T263" s="90"/>
      <c r="U263" s="90"/>
      <c r="V263" s="90"/>
      <c r="W263" s="90"/>
      <c r="X263" s="90"/>
      <c r="Y263" s="90"/>
      <c r="Z263" s="90"/>
      <c r="AA263" s="91"/>
      <c r="AB263" s="91"/>
      <c r="AC263" s="91"/>
      <c r="AD263" s="91"/>
      <c r="AE263" s="91"/>
      <c r="AF263" s="90"/>
      <c r="AG263" s="90"/>
      <c r="AH263" s="90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</row>
    <row r="264" spans="16:44" s="13" customFormat="1">
      <c r="P264" s="15"/>
      <c r="Q264" s="15"/>
      <c r="R264" s="90"/>
      <c r="S264" s="90"/>
      <c r="T264" s="90"/>
      <c r="U264" s="90"/>
      <c r="V264" s="90"/>
      <c r="W264" s="90"/>
      <c r="X264" s="90"/>
      <c r="Y264" s="90"/>
      <c r="Z264" s="90"/>
      <c r="AA264" s="91"/>
      <c r="AB264" s="91"/>
      <c r="AC264" s="91"/>
      <c r="AD264" s="91"/>
      <c r="AE264" s="91"/>
      <c r="AF264" s="90"/>
      <c r="AG264" s="90"/>
      <c r="AH264" s="90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</row>
    <row r="265" spans="16:44" s="13" customFormat="1">
      <c r="P265" s="15"/>
      <c r="Q265" s="15"/>
      <c r="R265" s="90"/>
      <c r="S265" s="90"/>
      <c r="T265" s="90"/>
      <c r="U265" s="90"/>
      <c r="V265" s="90"/>
      <c r="W265" s="90"/>
      <c r="X265" s="90"/>
      <c r="Y265" s="90"/>
      <c r="Z265" s="90"/>
      <c r="AA265" s="91"/>
      <c r="AB265" s="91"/>
      <c r="AC265" s="91"/>
      <c r="AD265" s="91"/>
      <c r="AE265" s="91"/>
      <c r="AF265" s="90"/>
      <c r="AG265" s="90"/>
      <c r="AH265" s="90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</row>
    <row r="266" spans="16:44" s="13" customFormat="1">
      <c r="P266" s="15"/>
      <c r="Q266" s="15"/>
      <c r="R266" s="90"/>
      <c r="S266" s="90"/>
      <c r="T266" s="90"/>
      <c r="U266" s="90"/>
      <c r="V266" s="90"/>
      <c r="W266" s="90"/>
      <c r="X266" s="90"/>
      <c r="Y266" s="90"/>
      <c r="Z266" s="90"/>
      <c r="AA266" s="91"/>
      <c r="AB266" s="91"/>
      <c r="AC266" s="91"/>
      <c r="AD266" s="91"/>
      <c r="AE266" s="91"/>
      <c r="AF266" s="90"/>
      <c r="AG266" s="90"/>
      <c r="AH266" s="90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</row>
    <row r="267" spans="16:44" s="13" customFormat="1">
      <c r="P267" s="15"/>
      <c r="Q267" s="15"/>
      <c r="R267" s="90"/>
      <c r="S267" s="90"/>
      <c r="T267" s="90"/>
      <c r="U267" s="90"/>
      <c r="V267" s="90"/>
      <c r="W267" s="90"/>
      <c r="X267" s="90"/>
      <c r="Y267" s="90"/>
      <c r="Z267" s="90"/>
      <c r="AA267" s="91"/>
      <c r="AB267" s="91"/>
      <c r="AC267" s="91"/>
      <c r="AD267" s="91"/>
      <c r="AE267" s="91"/>
      <c r="AF267" s="90"/>
      <c r="AG267" s="90"/>
      <c r="AH267" s="90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</row>
    <row r="268" spans="16:44" s="13" customFormat="1">
      <c r="P268" s="15"/>
      <c r="Q268" s="15"/>
      <c r="R268" s="90"/>
      <c r="S268" s="90"/>
      <c r="T268" s="90"/>
      <c r="U268" s="90"/>
      <c r="V268" s="90"/>
      <c r="W268" s="90"/>
      <c r="X268" s="90"/>
      <c r="Y268" s="90"/>
      <c r="Z268" s="90"/>
      <c r="AA268" s="91"/>
      <c r="AB268" s="91"/>
      <c r="AC268" s="91"/>
      <c r="AD268" s="91"/>
      <c r="AE268" s="91"/>
      <c r="AF268" s="90"/>
      <c r="AG268" s="90"/>
      <c r="AH268" s="90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</row>
    <row r="269" spans="16:44" s="13" customFormat="1">
      <c r="P269" s="15"/>
      <c r="Q269" s="15"/>
      <c r="R269" s="90"/>
      <c r="S269" s="90"/>
      <c r="T269" s="90"/>
      <c r="U269" s="90"/>
      <c r="V269" s="90"/>
      <c r="W269" s="90"/>
      <c r="X269" s="90"/>
      <c r="Y269" s="90"/>
      <c r="Z269" s="90"/>
      <c r="AA269" s="91"/>
      <c r="AB269" s="91"/>
      <c r="AC269" s="91"/>
      <c r="AD269" s="91"/>
      <c r="AE269" s="91"/>
      <c r="AF269" s="90"/>
      <c r="AG269" s="90"/>
      <c r="AH269" s="90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</row>
    <row r="270" spans="16:44" s="13" customFormat="1">
      <c r="P270" s="15"/>
      <c r="Q270" s="15"/>
      <c r="R270" s="90"/>
      <c r="S270" s="90"/>
      <c r="T270" s="90"/>
      <c r="U270" s="90"/>
      <c r="V270" s="90"/>
      <c r="W270" s="90"/>
      <c r="X270" s="90"/>
      <c r="Y270" s="90"/>
      <c r="Z270" s="90"/>
      <c r="AA270" s="91"/>
      <c r="AB270" s="91"/>
      <c r="AC270" s="91"/>
      <c r="AD270" s="91"/>
      <c r="AE270" s="91"/>
      <c r="AF270" s="90"/>
      <c r="AG270" s="90"/>
      <c r="AH270" s="90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</row>
    <row r="271" spans="16:44" s="13" customFormat="1">
      <c r="P271" s="15"/>
      <c r="Q271" s="15"/>
      <c r="R271" s="90"/>
      <c r="S271" s="90"/>
      <c r="T271" s="90"/>
      <c r="U271" s="90"/>
      <c r="V271" s="90"/>
      <c r="W271" s="90"/>
      <c r="X271" s="90"/>
      <c r="Y271" s="90"/>
      <c r="Z271" s="90"/>
      <c r="AA271" s="91"/>
      <c r="AB271" s="91"/>
      <c r="AC271" s="91"/>
      <c r="AD271" s="91"/>
      <c r="AE271" s="91"/>
      <c r="AF271" s="90"/>
      <c r="AG271" s="90"/>
      <c r="AH271" s="90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</row>
    <row r="272" spans="16:44" s="13" customFormat="1">
      <c r="P272" s="15"/>
      <c r="Q272" s="15"/>
      <c r="R272" s="90"/>
      <c r="S272" s="90"/>
      <c r="T272" s="90"/>
      <c r="U272" s="90"/>
      <c r="V272" s="90"/>
      <c r="W272" s="90"/>
      <c r="X272" s="90"/>
      <c r="Y272" s="90"/>
      <c r="Z272" s="90"/>
      <c r="AA272" s="91"/>
      <c r="AB272" s="91"/>
      <c r="AC272" s="91"/>
      <c r="AD272" s="91"/>
      <c r="AE272" s="91"/>
      <c r="AF272" s="90"/>
      <c r="AG272" s="90"/>
      <c r="AH272" s="90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</row>
    <row r="273" spans="16:44" s="13" customFormat="1">
      <c r="P273" s="15"/>
      <c r="Q273" s="15"/>
      <c r="R273" s="90"/>
      <c r="S273" s="90"/>
      <c r="T273" s="90"/>
      <c r="U273" s="90"/>
      <c r="V273" s="90"/>
      <c r="W273" s="90"/>
      <c r="X273" s="90"/>
      <c r="Y273" s="90"/>
      <c r="Z273" s="90"/>
      <c r="AA273" s="91"/>
      <c r="AB273" s="91"/>
      <c r="AC273" s="91"/>
      <c r="AD273" s="91"/>
      <c r="AE273" s="91"/>
      <c r="AF273" s="90"/>
      <c r="AG273" s="90"/>
      <c r="AH273" s="90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</row>
    <row r="274" spans="16:44" s="13" customFormat="1">
      <c r="P274" s="15"/>
      <c r="Q274" s="15"/>
      <c r="R274" s="90"/>
      <c r="S274" s="90"/>
      <c r="T274" s="90"/>
      <c r="U274" s="90"/>
      <c r="V274" s="90"/>
      <c r="W274" s="90"/>
      <c r="X274" s="90"/>
      <c r="Y274" s="90"/>
      <c r="Z274" s="90"/>
      <c r="AA274" s="91"/>
      <c r="AB274" s="91"/>
      <c r="AC274" s="91"/>
      <c r="AD274" s="91"/>
      <c r="AE274" s="91"/>
      <c r="AF274" s="90"/>
      <c r="AG274" s="90"/>
      <c r="AH274" s="90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</row>
    <row r="275" spans="16:44" s="13" customFormat="1">
      <c r="P275" s="15"/>
      <c r="Q275" s="15"/>
      <c r="R275" s="90"/>
      <c r="S275" s="90"/>
      <c r="T275" s="90"/>
      <c r="U275" s="90"/>
      <c r="V275" s="90"/>
      <c r="W275" s="90"/>
      <c r="X275" s="90"/>
      <c r="Y275" s="90"/>
      <c r="Z275" s="90"/>
      <c r="AA275" s="91"/>
      <c r="AB275" s="91"/>
      <c r="AC275" s="91"/>
      <c r="AD275" s="91"/>
      <c r="AE275" s="91"/>
      <c r="AF275" s="90"/>
      <c r="AG275" s="90"/>
      <c r="AH275" s="90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</row>
    <row r="276" spans="16:44" s="13" customFormat="1">
      <c r="P276" s="15"/>
      <c r="Q276" s="15"/>
      <c r="R276" s="90"/>
      <c r="S276" s="90"/>
      <c r="T276" s="90"/>
      <c r="U276" s="90"/>
      <c r="V276" s="90"/>
      <c r="W276" s="90"/>
      <c r="X276" s="90"/>
      <c r="Y276" s="90"/>
      <c r="Z276" s="90"/>
      <c r="AA276" s="91"/>
      <c r="AB276" s="91"/>
      <c r="AC276" s="91"/>
      <c r="AD276" s="91"/>
      <c r="AE276" s="91"/>
      <c r="AF276" s="90"/>
      <c r="AG276" s="90"/>
      <c r="AH276" s="90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</row>
    <row r="277" spans="16:44" s="13" customFormat="1">
      <c r="P277" s="15"/>
      <c r="Q277" s="15"/>
      <c r="R277" s="90"/>
      <c r="S277" s="90"/>
      <c r="T277" s="90"/>
      <c r="U277" s="90"/>
      <c r="V277" s="90"/>
      <c r="W277" s="90"/>
      <c r="X277" s="90"/>
      <c r="Y277" s="90"/>
      <c r="Z277" s="90"/>
      <c r="AA277" s="91"/>
      <c r="AB277" s="91"/>
      <c r="AC277" s="91"/>
      <c r="AD277" s="91"/>
      <c r="AE277" s="91"/>
      <c r="AF277" s="90"/>
      <c r="AG277" s="90"/>
      <c r="AH277" s="90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</row>
    <row r="278" spans="16:44" s="13" customFormat="1">
      <c r="P278" s="15"/>
      <c r="Q278" s="15"/>
      <c r="R278" s="90"/>
      <c r="S278" s="90"/>
      <c r="T278" s="90"/>
      <c r="U278" s="90"/>
      <c r="V278" s="90"/>
      <c r="W278" s="90"/>
      <c r="X278" s="90"/>
      <c r="Y278" s="90"/>
      <c r="Z278" s="90"/>
      <c r="AA278" s="91"/>
      <c r="AB278" s="91"/>
      <c r="AC278" s="91"/>
      <c r="AD278" s="91"/>
      <c r="AE278" s="91"/>
      <c r="AF278" s="90"/>
      <c r="AG278" s="90"/>
      <c r="AH278" s="90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</row>
    <row r="279" spans="16:44" s="13" customFormat="1">
      <c r="P279" s="15"/>
      <c r="Q279" s="15"/>
      <c r="R279" s="90"/>
      <c r="S279" s="90"/>
      <c r="T279" s="90"/>
      <c r="U279" s="90"/>
      <c r="V279" s="90"/>
      <c r="W279" s="90"/>
      <c r="X279" s="90"/>
      <c r="Y279" s="90"/>
      <c r="Z279" s="90"/>
      <c r="AA279" s="91"/>
      <c r="AB279" s="91"/>
      <c r="AC279" s="91"/>
      <c r="AD279" s="91"/>
      <c r="AE279" s="91"/>
      <c r="AF279" s="90"/>
      <c r="AG279" s="90"/>
      <c r="AH279" s="90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</row>
    <row r="280" spans="16:44" s="13" customFormat="1">
      <c r="P280" s="15"/>
      <c r="Q280" s="15"/>
      <c r="R280" s="90"/>
      <c r="S280" s="90"/>
      <c r="T280" s="90"/>
      <c r="U280" s="90"/>
      <c r="V280" s="90"/>
      <c r="W280" s="90"/>
      <c r="X280" s="90"/>
      <c r="Y280" s="90"/>
      <c r="Z280" s="90"/>
      <c r="AA280" s="91"/>
      <c r="AB280" s="91"/>
      <c r="AC280" s="91"/>
      <c r="AD280" s="91"/>
      <c r="AE280" s="91"/>
      <c r="AF280" s="90"/>
      <c r="AG280" s="90"/>
      <c r="AH280" s="90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</row>
    <row r="281" spans="16:44" s="13" customFormat="1">
      <c r="P281" s="15"/>
      <c r="Q281" s="15"/>
      <c r="R281" s="90"/>
      <c r="S281" s="90"/>
      <c r="T281" s="90"/>
      <c r="U281" s="90"/>
      <c r="V281" s="90"/>
      <c r="W281" s="90"/>
      <c r="X281" s="90"/>
      <c r="Y281" s="90"/>
      <c r="Z281" s="90"/>
      <c r="AA281" s="91"/>
      <c r="AB281" s="91"/>
      <c r="AC281" s="91"/>
      <c r="AD281" s="91"/>
      <c r="AE281" s="91"/>
      <c r="AF281" s="90"/>
      <c r="AG281" s="90"/>
      <c r="AH281" s="90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</row>
    <row r="282" spans="16:44" s="13" customFormat="1">
      <c r="P282" s="15"/>
      <c r="Q282" s="15"/>
      <c r="R282" s="90"/>
      <c r="S282" s="90"/>
      <c r="T282" s="90"/>
      <c r="U282" s="90"/>
      <c r="V282" s="90"/>
      <c r="W282" s="90"/>
      <c r="X282" s="90"/>
      <c r="Y282" s="90"/>
      <c r="Z282" s="90"/>
      <c r="AA282" s="91"/>
      <c r="AB282" s="91"/>
      <c r="AC282" s="91"/>
      <c r="AD282" s="91"/>
      <c r="AE282" s="91"/>
      <c r="AF282" s="90"/>
      <c r="AG282" s="90"/>
      <c r="AH282" s="90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</row>
    <row r="283" spans="16:44" s="13" customFormat="1">
      <c r="P283" s="15"/>
      <c r="Q283" s="15"/>
      <c r="R283" s="90"/>
      <c r="S283" s="90"/>
      <c r="T283" s="90"/>
      <c r="U283" s="90"/>
      <c r="V283" s="90"/>
      <c r="W283" s="90"/>
      <c r="X283" s="90"/>
      <c r="Y283" s="90"/>
      <c r="Z283" s="90"/>
      <c r="AA283" s="91"/>
      <c r="AB283" s="91"/>
      <c r="AC283" s="91"/>
      <c r="AD283" s="91"/>
      <c r="AE283" s="91"/>
      <c r="AF283" s="90"/>
      <c r="AG283" s="90"/>
      <c r="AH283" s="90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</row>
    <row r="284" spans="16:44" s="13" customFormat="1">
      <c r="P284" s="15"/>
      <c r="Q284" s="15"/>
      <c r="R284" s="90"/>
      <c r="S284" s="90"/>
      <c r="T284" s="90"/>
      <c r="U284" s="90"/>
      <c r="V284" s="90"/>
      <c r="W284" s="90"/>
      <c r="X284" s="90"/>
      <c r="Y284" s="90"/>
      <c r="Z284" s="90"/>
      <c r="AA284" s="91"/>
      <c r="AB284" s="91"/>
      <c r="AC284" s="91"/>
      <c r="AD284" s="91"/>
      <c r="AE284" s="91"/>
      <c r="AF284" s="90"/>
      <c r="AG284" s="90"/>
      <c r="AH284" s="90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</row>
    <row r="285" spans="16:44" s="13" customFormat="1">
      <c r="P285" s="15"/>
      <c r="Q285" s="15"/>
      <c r="R285" s="90"/>
      <c r="S285" s="90"/>
      <c r="T285" s="90"/>
      <c r="U285" s="90"/>
      <c r="V285" s="90"/>
      <c r="W285" s="90"/>
      <c r="X285" s="90"/>
      <c r="Y285" s="90"/>
      <c r="Z285" s="90"/>
      <c r="AA285" s="91"/>
      <c r="AB285" s="91"/>
      <c r="AC285" s="91"/>
      <c r="AD285" s="91"/>
      <c r="AE285" s="91"/>
      <c r="AF285" s="90"/>
      <c r="AG285" s="90"/>
      <c r="AH285" s="90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</row>
    <row r="286" spans="16:44" s="13" customFormat="1">
      <c r="P286" s="15"/>
      <c r="Q286" s="15"/>
      <c r="R286" s="90"/>
      <c r="S286" s="90"/>
      <c r="T286" s="90"/>
      <c r="U286" s="90"/>
      <c r="V286" s="90"/>
      <c r="W286" s="90"/>
      <c r="X286" s="90"/>
      <c r="Y286" s="90"/>
      <c r="Z286" s="90"/>
      <c r="AA286" s="91"/>
      <c r="AB286" s="91"/>
      <c r="AC286" s="91"/>
      <c r="AD286" s="91"/>
      <c r="AE286" s="91"/>
      <c r="AF286" s="90"/>
      <c r="AG286" s="90"/>
      <c r="AH286" s="90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</row>
    <row r="287" spans="16:44" s="13" customFormat="1">
      <c r="P287" s="15"/>
      <c r="Q287" s="15"/>
      <c r="R287" s="90"/>
      <c r="S287" s="90"/>
      <c r="T287" s="90"/>
      <c r="U287" s="90"/>
      <c r="V287" s="90"/>
      <c r="W287" s="90"/>
      <c r="X287" s="90"/>
      <c r="Y287" s="90"/>
      <c r="Z287" s="90"/>
      <c r="AA287" s="91"/>
      <c r="AB287" s="91"/>
      <c r="AC287" s="91"/>
      <c r="AD287" s="91"/>
      <c r="AE287" s="91"/>
      <c r="AF287" s="90"/>
      <c r="AG287" s="90"/>
      <c r="AH287" s="90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</row>
    <row r="288" spans="16:44" s="13" customFormat="1">
      <c r="P288" s="15"/>
      <c r="Q288" s="15"/>
      <c r="R288" s="90"/>
      <c r="S288" s="90"/>
      <c r="T288" s="90"/>
      <c r="U288" s="90"/>
      <c r="V288" s="90"/>
      <c r="W288" s="90"/>
      <c r="X288" s="90"/>
      <c r="Y288" s="90"/>
      <c r="Z288" s="90"/>
      <c r="AA288" s="91"/>
      <c r="AB288" s="91"/>
      <c r="AC288" s="91"/>
      <c r="AD288" s="91"/>
      <c r="AE288" s="91"/>
      <c r="AF288" s="90"/>
      <c r="AG288" s="90"/>
      <c r="AH288" s="90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</row>
    <row r="289" spans="16:44" s="13" customFormat="1">
      <c r="P289" s="15"/>
      <c r="Q289" s="15"/>
      <c r="R289" s="90"/>
      <c r="S289" s="90"/>
      <c r="T289" s="90"/>
      <c r="U289" s="90"/>
      <c r="V289" s="90"/>
      <c r="W289" s="90"/>
      <c r="X289" s="90"/>
      <c r="Y289" s="90"/>
      <c r="Z289" s="90"/>
      <c r="AA289" s="91"/>
      <c r="AB289" s="91"/>
      <c r="AC289" s="91"/>
      <c r="AD289" s="91"/>
      <c r="AE289" s="91"/>
      <c r="AF289" s="90"/>
      <c r="AG289" s="90"/>
      <c r="AH289" s="90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</row>
    <row r="290" spans="16:44" s="13" customFormat="1">
      <c r="P290" s="15"/>
      <c r="Q290" s="15"/>
      <c r="R290" s="90"/>
      <c r="S290" s="90"/>
      <c r="T290" s="90"/>
      <c r="U290" s="90"/>
      <c r="V290" s="90"/>
      <c r="W290" s="90"/>
      <c r="X290" s="90"/>
      <c r="Y290" s="90"/>
      <c r="Z290" s="90"/>
      <c r="AA290" s="91"/>
      <c r="AB290" s="91"/>
      <c r="AC290" s="91"/>
      <c r="AD290" s="91"/>
      <c r="AE290" s="91"/>
      <c r="AF290" s="90"/>
      <c r="AG290" s="90"/>
      <c r="AH290" s="90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</row>
    <row r="291" spans="16:44" s="13" customFormat="1">
      <c r="P291" s="15"/>
      <c r="Q291" s="15"/>
      <c r="R291" s="90"/>
      <c r="S291" s="90"/>
      <c r="T291" s="90"/>
      <c r="U291" s="90"/>
      <c r="V291" s="90"/>
      <c r="W291" s="90"/>
      <c r="X291" s="90"/>
      <c r="Y291" s="90"/>
      <c r="Z291" s="90"/>
      <c r="AA291" s="91"/>
      <c r="AB291" s="91"/>
      <c r="AC291" s="91"/>
      <c r="AD291" s="91"/>
      <c r="AE291" s="91"/>
      <c r="AF291" s="90"/>
      <c r="AG291" s="90"/>
      <c r="AH291" s="90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</row>
    <row r="292" spans="16:44" s="13" customFormat="1">
      <c r="P292" s="15"/>
      <c r="Q292" s="15"/>
      <c r="R292" s="90"/>
      <c r="S292" s="90"/>
      <c r="T292" s="90"/>
      <c r="U292" s="90"/>
      <c r="V292" s="90"/>
      <c r="W292" s="90"/>
      <c r="X292" s="90"/>
      <c r="Y292" s="90"/>
      <c r="Z292" s="90"/>
      <c r="AA292" s="91"/>
      <c r="AB292" s="91"/>
      <c r="AC292" s="91"/>
      <c r="AD292" s="91"/>
      <c r="AE292" s="91"/>
      <c r="AF292" s="90"/>
      <c r="AG292" s="90"/>
      <c r="AH292" s="90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</row>
    <row r="293" spans="16:44" s="13" customFormat="1">
      <c r="P293" s="15"/>
      <c r="Q293" s="15"/>
      <c r="R293" s="90"/>
      <c r="S293" s="90"/>
      <c r="T293" s="90"/>
      <c r="U293" s="90"/>
      <c r="V293" s="90"/>
      <c r="W293" s="90"/>
      <c r="X293" s="90"/>
      <c r="Y293" s="90"/>
      <c r="Z293" s="90"/>
      <c r="AA293" s="91"/>
      <c r="AB293" s="91"/>
      <c r="AC293" s="91"/>
      <c r="AD293" s="91"/>
      <c r="AE293" s="91"/>
      <c r="AF293" s="90"/>
      <c r="AG293" s="90"/>
      <c r="AH293" s="90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</row>
    <row r="294" spans="16:44" s="13" customFormat="1">
      <c r="P294" s="15"/>
      <c r="Q294" s="15"/>
      <c r="R294" s="90"/>
      <c r="S294" s="90"/>
      <c r="T294" s="90"/>
      <c r="U294" s="90"/>
      <c r="V294" s="90"/>
      <c r="W294" s="90"/>
      <c r="X294" s="90"/>
      <c r="Y294" s="90"/>
      <c r="Z294" s="90"/>
      <c r="AA294" s="91"/>
      <c r="AB294" s="91"/>
      <c r="AC294" s="91"/>
      <c r="AD294" s="91"/>
      <c r="AE294" s="91"/>
      <c r="AF294" s="90"/>
      <c r="AG294" s="90"/>
      <c r="AH294" s="90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</row>
    <row r="295" spans="16:44" s="13" customFormat="1">
      <c r="P295" s="15"/>
      <c r="Q295" s="15"/>
      <c r="R295" s="90"/>
      <c r="S295" s="90"/>
      <c r="T295" s="90"/>
      <c r="U295" s="90"/>
      <c r="V295" s="90"/>
      <c r="W295" s="90"/>
      <c r="X295" s="90"/>
      <c r="Y295" s="90"/>
      <c r="Z295" s="90"/>
      <c r="AA295" s="91"/>
      <c r="AB295" s="91"/>
      <c r="AC295" s="91"/>
      <c r="AD295" s="91"/>
      <c r="AE295" s="91"/>
      <c r="AF295" s="90"/>
      <c r="AG295" s="90"/>
      <c r="AH295" s="90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</row>
    <row r="296" spans="16:44" s="13" customFormat="1">
      <c r="P296" s="15"/>
      <c r="Q296" s="15"/>
      <c r="R296" s="90"/>
      <c r="S296" s="90"/>
      <c r="T296" s="90"/>
      <c r="U296" s="90"/>
      <c r="V296" s="90"/>
      <c r="W296" s="90"/>
      <c r="X296" s="90"/>
      <c r="Y296" s="90"/>
      <c r="Z296" s="90"/>
      <c r="AA296" s="91"/>
      <c r="AB296" s="91"/>
      <c r="AC296" s="91"/>
      <c r="AD296" s="91"/>
      <c r="AE296" s="91"/>
      <c r="AF296" s="90"/>
      <c r="AG296" s="90"/>
      <c r="AH296" s="90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</row>
    <row r="297" spans="16:44" s="13" customFormat="1">
      <c r="P297" s="15"/>
      <c r="Q297" s="15"/>
      <c r="R297" s="90"/>
      <c r="S297" s="90"/>
      <c r="T297" s="90"/>
      <c r="U297" s="90"/>
      <c r="V297" s="90"/>
      <c r="W297" s="90"/>
      <c r="X297" s="90"/>
      <c r="Y297" s="90"/>
      <c r="Z297" s="90"/>
      <c r="AA297" s="91"/>
      <c r="AB297" s="91"/>
      <c r="AC297" s="91"/>
      <c r="AD297" s="91"/>
      <c r="AE297" s="91"/>
      <c r="AF297" s="90"/>
      <c r="AG297" s="90"/>
      <c r="AH297" s="90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</row>
    <row r="298" spans="16:44" s="13" customFormat="1">
      <c r="P298" s="15"/>
      <c r="Q298" s="15"/>
      <c r="R298" s="90"/>
      <c r="S298" s="90"/>
      <c r="T298" s="90"/>
      <c r="U298" s="90"/>
      <c r="V298" s="90"/>
      <c r="W298" s="90"/>
      <c r="X298" s="90"/>
      <c r="Y298" s="90"/>
      <c r="Z298" s="90"/>
      <c r="AA298" s="91"/>
      <c r="AB298" s="91"/>
      <c r="AC298" s="91"/>
      <c r="AD298" s="91"/>
      <c r="AE298" s="91"/>
      <c r="AF298" s="90"/>
      <c r="AG298" s="90"/>
      <c r="AH298" s="90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</row>
    <row r="299" spans="16:44" s="13" customFormat="1">
      <c r="P299" s="15"/>
      <c r="Q299" s="15"/>
      <c r="R299" s="90"/>
      <c r="S299" s="90"/>
      <c r="T299" s="90"/>
      <c r="U299" s="90"/>
      <c r="V299" s="90"/>
      <c r="W299" s="90"/>
      <c r="X299" s="90"/>
      <c r="Y299" s="90"/>
      <c r="Z299" s="90"/>
      <c r="AA299" s="91"/>
      <c r="AB299" s="91"/>
      <c r="AC299" s="91"/>
      <c r="AD299" s="91"/>
      <c r="AE299" s="91"/>
      <c r="AF299" s="90"/>
      <c r="AG299" s="90"/>
      <c r="AH299" s="90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</row>
    <row r="300" spans="16:44" s="13" customFormat="1">
      <c r="P300" s="15"/>
      <c r="Q300" s="15"/>
      <c r="R300" s="90"/>
      <c r="S300" s="90"/>
      <c r="T300" s="90"/>
      <c r="U300" s="90"/>
      <c r="V300" s="90"/>
      <c r="W300" s="90"/>
      <c r="X300" s="90"/>
      <c r="Y300" s="90"/>
      <c r="Z300" s="90"/>
      <c r="AA300" s="91"/>
      <c r="AB300" s="91"/>
      <c r="AC300" s="91"/>
      <c r="AD300" s="91"/>
      <c r="AE300" s="91"/>
      <c r="AF300" s="90"/>
      <c r="AG300" s="90"/>
      <c r="AH300" s="90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</row>
    <row r="301" spans="16:44" s="13" customFormat="1">
      <c r="P301" s="15"/>
      <c r="Q301" s="15"/>
      <c r="R301" s="90"/>
      <c r="S301" s="90"/>
      <c r="T301" s="90"/>
      <c r="U301" s="90"/>
      <c r="V301" s="90"/>
      <c r="W301" s="90"/>
      <c r="X301" s="90"/>
      <c r="Y301" s="90"/>
      <c r="Z301" s="90"/>
      <c r="AA301" s="91"/>
      <c r="AB301" s="91"/>
      <c r="AC301" s="91"/>
      <c r="AD301" s="91"/>
      <c r="AE301" s="91"/>
      <c r="AF301" s="90"/>
      <c r="AG301" s="90"/>
      <c r="AH301" s="90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</row>
    <row r="302" spans="16:44" s="13" customFormat="1">
      <c r="P302" s="15"/>
      <c r="Q302" s="15"/>
      <c r="R302" s="90"/>
      <c r="S302" s="90"/>
      <c r="T302" s="90"/>
      <c r="U302" s="90"/>
      <c r="V302" s="90"/>
      <c r="W302" s="90"/>
      <c r="X302" s="90"/>
      <c r="Y302" s="90"/>
      <c r="Z302" s="90"/>
      <c r="AA302" s="91"/>
      <c r="AB302" s="91"/>
      <c r="AC302" s="91"/>
      <c r="AD302" s="91"/>
      <c r="AE302" s="91"/>
      <c r="AF302" s="90"/>
      <c r="AG302" s="90"/>
      <c r="AH302" s="90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</row>
    <row r="303" spans="16:44" s="13" customFormat="1">
      <c r="P303" s="15"/>
      <c r="Q303" s="15"/>
      <c r="R303" s="90"/>
      <c r="S303" s="90"/>
      <c r="T303" s="90"/>
      <c r="U303" s="90"/>
      <c r="V303" s="90"/>
      <c r="W303" s="90"/>
      <c r="X303" s="90"/>
      <c r="Y303" s="90"/>
      <c r="Z303" s="90"/>
      <c r="AA303" s="91"/>
      <c r="AB303" s="91"/>
      <c r="AC303" s="91"/>
      <c r="AD303" s="91"/>
      <c r="AE303" s="91"/>
      <c r="AF303" s="90"/>
      <c r="AG303" s="90"/>
      <c r="AH303" s="90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</row>
    <row r="304" spans="16:44" s="13" customFormat="1">
      <c r="P304" s="15"/>
      <c r="Q304" s="15"/>
      <c r="R304" s="90"/>
      <c r="S304" s="90"/>
      <c r="T304" s="90"/>
      <c r="U304" s="90"/>
      <c r="V304" s="90"/>
      <c r="W304" s="90"/>
      <c r="X304" s="90"/>
      <c r="Y304" s="90"/>
      <c r="Z304" s="90"/>
      <c r="AA304" s="91"/>
      <c r="AB304" s="91"/>
      <c r="AC304" s="91"/>
      <c r="AD304" s="91"/>
      <c r="AE304" s="91"/>
      <c r="AF304" s="90"/>
      <c r="AG304" s="90"/>
      <c r="AH304" s="90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</row>
    <row r="305" spans="16:44" s="13" customFormat="1">
      <c r="P305" s="15"/>
      <c r="Q305" s="15"/>
      <c r="R305" s="90"/>
      <c r="S305" s="90"/>
      <c r="T305" s="90"/>
      <c r="U305" s="90"/>
      <c r="V305" s="90"/>
      <c r="W305" s="90"/>
      <c r="X305" s="90"/>
      <c r="Y305" s="90"/>
      <c r="Z305" s="90"/>
      <c r="AA305" s="91"/>
      <c r="AB305" s="91"/>
      <c r="AC305" s="91"/>
      <c r="AD305" s="91"/>
      <c r="AE305" s="91"/>
      <c r="AF305" s="90"/>
      <c r="AG305" s="90"/>
      <c r="AH305" s="90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</row>
    <row r="306" spans="16:44" s="13" customFormat="1">
      <c r="P306" s="15"/>
      <c r="Q306" s="15"/>
      <c r="R306" s="90"/>
      <c r="S306" s="90"/>
      <c r="T306" s="90"/>
      <c r="U306" s="90"/>
      <c r="V306" s="90"/>
      <c r="W306" s="90"/>
      <c r="X306" s="90"/>
      <c r="Y306" s="90"/>
      <c r="Z306" s="90"/>
      <c r="AA306" s="91"/>
      <c r="AB306" s="91"/>
      <c r="AC306" s="91"/>
      <c r="AD306" s="91"/>
      <c r="AE306" s="91"/>
      <c r="AF306" s="90"/>
      <c r="AG306" s="90"/>
      <c r="AH306" s="90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</row>
    <row r="307" spans="16:44" s="13" customFormat="1">
      <c r="P307" s="15"/>
      <c r="Q307" s="15"/>
      <c r="R307" s="90"/>
      <c r="S307" s="90"/>
      <c r="T307" s="90"/>
      <c r="U307" s="90"/>
      <c r="V307" s="90"/>
      <c r="W307" s="90"/>
      <c r="X307" s="90"/>
      <c r="Y307" s="90"/>
      <c r="Z307" s="90"/>
      <c r="AA307" s="91"/>
      <c r="AB307" s="91"/>
      <c r="AC307" s="91"/>
      <c r="AD307" s="91"/>
      <c r="AE307" s="91"/>
      <c r="AF307" s="90"/>
      <c r="AG307" s="90"/>
      <c r="AH307" s="90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</row>
    <row r="308" spans="16:44" s="13" customFormat="1">
      <c r="P308" s="15"/>
      <c r="Q308" s="15"/>
      <c r="R308" s="90"/>
      <c r="S308" s="90"/>
      <c r="T308" s="90"/>
      <c r="U308" s="90"/>
      <c r="V308" s="90"/>
      <c r="W308" s="90"/>
      <c r="X308" s="90"/>
      <c r="Y308" s="90"/>
      <c r="Z308" s="90"/>
      <c r="AA308" s="91"/>
      <c r="AB308" s="91"/>
      <c r="AC308" s="91"/>
      <c r="AD308" s="91"/>
      <c r="AE308" s="91"/>
      <c r="AF308" s="90"/>
      <c r="AG308" s="90"/>
      <c r="AH308" s="90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</row>
    <row r="309" spans="16:44" s="13" customFormat="1">
      <c r="P309" s="15"/>
      <c r="Q309" s="15"/>
      <c r="R309" s="90"/>
      <c r="S309" s="90"/>
      <c r="T309" s="90"/>
      <c r="U309" s="90"/>
      <c r="V309" s="90"/>
      <c r="W309" s="90"/>
      <c r="X309" s="90"/>
      <c r="Y309" s="90"/>
      <c r="Z309" s="90"/>
      <c r="AA309" s="91"/>
      <c r="AB309" s="91"/>
      <c r="AC309" s="91"/>
      <c r="AD309" s="91"/>
      <c r="AE309" s="91"/>
      <c r="AF309" s="90"/>
      <c r="AG309" s="90"/>
      <c r="AH309" s="90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</row>
    <row r="310" spans="16:44" s="13" customFormat="1">
      <c r="P310" s="15"/>
      <c r="Q310" s="15"/>
      <c r="R310" s="90"/>
      <c r="S310" s="90"/>
      <c r="T310" s="90"/>
      <c r="U310" s="90"/>
      <c r="V310" s="90"/>
      <c r="W310" s="90"/>
      <c r="X310" s="90"/>
      <c r="Y310" s="90"/>
      <c r="Z310" s="90"/>
      <c r="AA310" s="91"/>
      <c r="AB310" s="91"/>
      <c r="AC310" s="91"/>
      <c r="AD310" s="91"/>
      <c r="AE310" s="91"/>
      <c r="AF310" s="90"/>
      <c r="AG310" s="90"/>
      <c r="AH310" s="90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</row>
    <row r="311" spans="16:44" s="13" customFormat="1">
      <c r="P311" s="15"/>
      <c r="Q311" s="15"/>
      <c r="R311" s="90"/>
      <c r="S311" s="90"/>
      <c r="T311" s="90"/>
      <c r="U311" s="90"/>
      <c r="V311" s="90"/>
      <c r="W311" s="90"/>
      <c r="X311" s="90"/>
      <c r="Y311" s="90"/>
      <c r="Z311" s="90"/>
      <c r="AA311" s="91"/>
      <c r="AB311" s="91"/>
      <c r="AC311" s="91"/>
      <c r="AD311" s="91"/>
      <c r="AE311" s="91"/>
      <c r="AF311" s="90"/>
      <c r="AG311" s="90"/>
      <c r="AH311" s="90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</row>
    <row r="312" spans="16:44" s="13" customFormat="1">
      <c r="P312" s="15"/>
      <c r="Q312" s="15"/>
      <c r="R312" s="90"/>
      <c r="S312" s="90"/>
      <c r="T312" s="90"/>
      <c r="U312" s="90"/>
      <c r="V312" s="90"/>
      <c r="W312" s="90"/>
      <c r="X312" s="90"/>
      <c r="Y312" s="90"/>
      <c r="Z312" s="90"/>
      <c r="AA312" s="91"/>
      <c r="AB312" s="91"/>
      <c r="AC312" s="91"/>
      <c r="AD312" s="91"/>
      <c r="AE312" s="91"/>
      <c r="AF312" s="90"/>
      <c r="AG312" s="90"/>
      <c r="AH312" s="90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</row>
    <row r="313" spans="16:44" s="13" customFormat="1">
      <c r="P313" s="15"/>
      <c r="Q313" s="15"/>
      <c r="R313" s="90"/>
      <c r="S313" s="90"/>
      <c r="T313" s="90"/>
      <c r="U313" s="90"/>
      <c r="V313" s="90"/>
      <c r="W313" s="90"/>
      <c r="X313" s="90"/>
      <c r="Y313" s="90"/>
      <c r="Z313" s="90"/>
      <c r="AA313" s="91"/>
      <c r="AB313" s="91"/>
      <c r="AC313" s="91"/>
      <c r="AD313" s="91"/>
      <c r="AE313" s="91"/>
      <c r="AF313" s="90"/>
      <c r="AG313" s="90"/>
      <c r="AH313" s="90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</row>
    <row r="314" spans="16:44" s="13" customFormat="1">
      <c r="P314" s="15"/>
      <c r="Q314" s="15"/>
      <c r="R314" s="90"/>
      <c r="S314" s="90"/>
      <c r="T314" s="90"/>
      <c r="U314" s="90"/>
      <c r="V314" s="90"/>
      <c r="W314" s="90"/>
      <c r="X314" s="90"/>
      <c r="Y314" s="90"/>
      <c r="Z314" s="90"/>
      <c r="AA314" s="91"/>
      <c r="AB314" s="91"/>
      <c r="AC314" s="91"/>
      <c r="AD314" s="91"/>
      <c r="AE314" s="91"/>
      <c r="AF314" s="90"/>
      <c r="AG314" s="90"/>
      <c r="AH314" s="90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</row>
    <row r="315" spans="16:44" s="13" customFormat="1">
      <c r="P315" s="15"/>
      <c r="Q315" s="15"/>
      <c r="R315" s="90"/>
      <c r="S315" s="90"/>
      <c r="T315" s="90"/>
      <c r="U315" s="90"/>
      <c r="V315" s="90"/>
      <c r="W315" s="90"/>
      <c r="X315" s="90"/>
      <c r="Y315" s="90"/>
      <c r="Z315" s="90"/>
      <c r="AA315" s="91"/>
      <c r="AB315" s="91"/>
      <c r="AC315" s="91"/>
      <c r="AD315" s="91"/>
      <c r="AE315" s="91"/>
      <c r="AF315" s="90"/>
      <c r="AG315" s="90"/>
      <c r="AH315" s="90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</row>
    <row r="316" spans="16:44" s="13" customFormat="1">
      <c r="P316" s="15"/>
      <c r="Q316" s="15"/>
      <c r="R316" s="90"/>
      <c r="S316" s="90"/>
      <c r="T316" s="90"/>
      <c r="U316" s="90"/>
      <c r="V316" s="90"/>
      <c r="W316" s="90"/>
      <c r="X316" s="90"/>
      <c r="Y316" s="90"/>
      <c r="Z316" s="90"/>
      <c r="AA316" s="91"/>
      <c r="AB316" s="91"/>
      <c r="AC316" s="91"/>
      <c r="AD316" s="91"/>
      <c r="AE316" s="91"/>
      <c r="AF316" s="90"/>
      <c r="AG316" s="90"/>
      <c r="AH316" s="90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</row>
    <row r="317" spans="16:44" s="13" customFormat="1">
      <c r="P317" s="15"/>
      <c r="Q317" s="15"/>
      <c r="R317" s="90"/>
      <c r="S317" s="90"/>
      <c r="T317" s="90"/>
      <c r="U317" s="90"/>
      <c r="V317" s="90"/>
      <c r="W317" s="90"/>
      <c r="X317" s="90"/>
      <c r="Y317" s="90"/>
      <c r="Z317" s="90"/>
      <c r="AA317" s="91"/>
      <c r="AB317" s="91"/>
      <c r="AC317" s="91"/>
      <c r="AD317" s="91"/>
      <c r="AE317" s="91"/>
      <c r="AF317" s="90"/>
      <c r="AG317" s="90"/>
      <c r="AH317" s="90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</row>
    <row r="318" spans="16:44" s="13" customFormat="1">
      <c r="P318" s="15"/>
      <c r="Q318" s="15"/>
      <c r="R318" s="90"/>
      <c r="S318" s="90"/>
      <c r="T318" s="90"/>
      <c r="U318" s="90"/>
      <c r="V318" s="90"/>
      <c r="W318" s="90"/>
      <c r="X318" s="90"/>
      <c r="Y318" s="90"/>
      <c r="Z318" s="90"/>
      <c r="AA318" s="91"/>
      <c r="AB318" s="91"/>
      <c r="AC318" s="91"/>
      <c r="AD318" s="91"/>
      <c r="AE318" s="91"/>
      <c r="AF318" s="90"/>
      <c r="AG318" s="90"/>
      <c r="AH318" s="90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</row>
    <row r="319" spans="16:44" s="13" customFormat="1">
      <c r="P319" s="15"/>
      <c r="Q319" s="15"/>
      <c r="R319" s="90"/>
      <c r="S319" s="90"/>
      <c r="T319" s="90"/>
      <c r="U319" s="90"/>
      <c r="V319" s="90"/>
      <c r="W319" s="90"/>
      <c r="X319" s="90"/>
      <c r="Y319" s="90"/>
      <c r="Z319" s="90"/>
      <c r="AA319" s="91"/>
      <c r="AB319" s="91"/>
      <c r="AC319" s="91"/>
      <c r="AD319" s="91"/>
      <c r="AE319" s="91"/>
      <c r="AF319" s="90"/>
      <c r="AG319" s="90"/>
      <c r="AH319" s="90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</row>
    <row r="320" spans="16:44" s="13" customFormat="1">
      <c r="P320" s="15"/>
      <c r="Q320" s="15"/>
      <c r="R320" s="90"/>
      <c r="S320" s="90"/>
      <c r="T320" s="90"/>
      <c r="U320" s="90"/>
      <c r="V320" s="90"/>
      <c r="W320" s="90"/>
      <c r="X320" s="90"/>
      <c r="Y320" s="90"/>
      <c r="Z320" s="90"/>
      <c r="AA320" s="91"/>
      <c r="AB320" s="91"/>
      <c r="AC320" s="91"/>
      <c r="AD320" s="91"/>
      <c r="AE320" s="91"/>
      <c r="AF320" s="90"/>
      <c r="AG320" s="90"/>
      <c r="AH320" s="90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</row>
    <row r="321" spans="8:44" s="13" customFormat="1">
      <c r="P321" s="15"/>
      <c r="Q321" s="15"/>
      <c r="R321" s="90"/>
      <c r="S321" s="90"/>
      <c r="T321" s="90"/>
      <c r="U321" s="90"/>
      <c r="V321" s="90"/>
      <c r="W321" s="90"/>
      <c r="X321" s="90"/>
      <c r="Y321" s="90"/>
      <c r="Z321" s="90"/>
      <c r="AA321" s="91"/>
      <c r="AB321" s="91"/>
      <c r="AC321" s="91"/>
      <c r="AD321" s="91"/>
      <c r="AE321" s="91"/>
      <c r="AF321" s="90"/>
      <c r="AG321" s="90"/>
      <c r="AH321" s="90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</row>
    <row r="322" spans="8:44" s="13" customFormat="1">
      <c r="P322" s="15"/>
      <c r="Q322" s="15"/>
      <c r="R322" s="90"/>
      <c r="S322" s="90"/>
      <c r="T322" s="90"/>
      <c r="U322" s="90"/>
      <c r="V322" s="90"/>
      <c r="W322" s="90"/>
      <c r="X322" s="90"/>
      <c r="Y322" s="90"/>
      <c r="Z322" s="90"/>
      <c r="AA322" s="91"/>
      <c r="AB322" s="91"/>
      <c r="AC322" s="91"/>
      <c r="AD322" s="91"/>
      <c r="AE322" s="91"/>
      <c r="AF322" s="90"/>
      <c r="AG322" s="90"/>
      <c r="AH322" s="90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</row>
    <row r="323" spans="8:44" s="13" customFormat="1">
      <c r="H323" s="17"/>
      <c r="I323" s="17"/>
      <c r="J323" s="17"/>
      <c r="K323" s="17"/>
      <c r="N323" s="17"/>
      <c r="O323" s="17"/>
      <c r="P323" s="15"/>
      <c r="Q323" s="15"/>
      <c r="R323" s="90"/>
      <c r="S323" s="90"/>
      <c r="T323" s="90"/>
      <c r="U323" s="90"/>
      <c r="V323" s="90"/>
      <c r="W323" s="90"/>
      <c r="X323" s="90"/>
      <c r="Y323" s="90"/>
      <c r="Z323" s="90"/>
      <c r="AA323" s="91"/>
      <c r="AB323" s="91"/>
      <c r="AC323" s="91"/>
      <c r="AD323" s="91"/>
      <c r="AE323" s="91"/>
      <c r="AF323" s="90"/>
      <c r="AG323" s="90"/>
      <c r="AH323" s="90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</row>
    <row r="324" spans="8:44" s="13" customFormat="1">
      <c r="H324" s="17"/>
      <c r="I324" s="17"/>
      <c r="J324" s="17"/>
      <c r="K324" s="17"/>
      <c r="N324" s="17"/>
      <c r="O324" s="17"/>
      <c r="P324" s="15"/>
      <c r="Q324" s="15"/>
      <c r="R324" s="90"/>
      <c r="S324" s="90"/>
      <c r="T324" s="90"/>
      <c r="U324" s="90"/>
      <c r="V324" s="90"/>
      <c r="W324" s="90"/>
      <c r="X324" s="90"/>
      <c r="Y324" s="90"/>
      <c r="Z324" s="90"/>
      <c r="AA324" s="91"/>
      <c r="AB324" s="91"/>
      <c r="AC324" s="91"/>
      <c r="AD324" s="91"/>
      <c r="AE324" s="91"/>
      <c r="AF324" s="90"/>
      <c r="AG324" s="90"/>
      <c r="AH324" s="90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</row>
    <row r="325" spans="8:44">
      <c r="R325" s="90"/>
      <c r="S325" s="90"/>
      <c r="T325" s="90"/>
      <c r="U325" s="90"/>
      <c r="V325" s="90"/>
      <c r="W325" s="90"/>
      <c r="X325" s="90"/>
      <c r="Y325" s="90"/>
      <c r="Z325" s="90"/>
      <c r="AA325" s="91"/>
      <c r="AB325" s="91"/>
      <c r="AC325" s="91"/>
      <c r="AD325" s="91"/>
      <c r="AE325" s="91"/>
      <c r="AF325" s="90"/>
      <c r="AG325" s="90"/>
      <c r="AH325" s="90"/>
    </row>
    <row r="326" spans="8:44">
      <c r="R326" s="90"/>
      <c r="S326" s="90"/>
      <c r="T326" s="90"/>
      <c r="U326" s="90"/>
      <c r="V326" s="90"/>
      <c r="W326" s="90"/>
      <c r="X326" s="90"/>
      <c r="Y326" s="90"/>
      <c r="Z326" s="90"/>
      <c r="AA326" s="91"/>
      <c r="AB326" s="91"/>
      <c r="AC326" s="91"/>
      <c r="AD326" s="91"/>
      <c r="AE326" s="91"/>
      <c r="AF326" s="90"/>
      <c r="AG326" s="90"/>
      <c r="AH326" s="90"/>
    </row>
    <row r="327" spans="8:44">
      <c r="R327" s="90"/>
      <c r="S327" s="90"/>
      <c r="T327" s="90"/>
      <c r="U327" s="90"/>
      <c r="V327" s="90"/>
      <c r="W327" s="90"/>
      <c r="X327" s="90"/>
      <c r="Y327" s="90"/>
      <c r="Z327" s="90"/>
      <c r="AA327" s="91"/>
      <c r="AB327" s="91"/>
      <c r="AC327" s="91"/>
      <c r="AD327" s="91"/>
      <c r="AE327" s="91"/>
      <c r="AF327" s="90"/>
      <c r="AG327" s="90"/>
      <c r="AH327" s="90"/>
    </row>
    <row r="328" spans="8:44">
      <c r="R328" s="90"/>
      <c r="S328" s="90"/>
      <c r="T328" s="90"/>
      <c r="U328" s="90"/>
      <c r="V328" s="90"/>
      <c r="W328" s="90"/>
      <c r="X328" s="90"/>
      <c r="Y328" s="90"/>
      <c r="Z328" s="90"/>
      <c r="AA328" s="91"/>
      <c r="AB328" s="91"/>
      <c r="AC328" s="91"/>
      <c r="AD328" s="91"/>
      <c r="AE328" s="91"/>
      <c r="AF328" s="90"/>
      <c r="AG328" s="90"/>
      <c r="AH328" s="90"/>
    </row>
    <row r="329" spans="8:44">
      <c r="R329" s="90"/>
      <c r="S329" s="90"/>
      <c r="T329" s="90"/>
      <c r="U329" s="90"/>
      <c r="V329" s="90"/>
      <c r="W329" s="90"/>
      <c r="X329" s="90"/>
      <c r="Y329" s="90"/>
      <c r="Z329" s="90"/>
      <c r="AA329" s="91"/>
      <c r="AB329" s="91"/>
      <c r="AC329" s="91"/>
      <c r="AD329" s="91"/>
      <c r="AE329" s="91"/>
      <c r="AF329" s="90"/>
      <c r="AG329" s="90"/>
      <c r="AH329" s="90"/>
    </row>
    <row r="330" spans="8:44">
      <c r="R330" s="90"/>
      <c r="S330" s="90"/>
      <c r="T330" s="90"/>
      <c r="U330" s="90"/>
      <c r="V330" s="90"/>
      <c r="W330" s="90"/>
      <c r="X330" s="90"/>
      <c r="Y330" s="90"/>
      <c r="Z330" s="90"/>
      <c r="AA330" s="91"/>
      <c r="AB330" s="91"/>
      <c r="AC330" s="91"/>
      <c r="AD330" s="91"/>
      <c r="AE330" s="91"/>
      <c r="AF330" s="90"/>
      <c r="AG330" s="90"/>
      <c r="AH330" s="90"/>
    </row>
    <row r="331" spans="8:44">
      <c r="R331" s="90"/>
      <c r="S331" s="90"/>
      <c r="T331" s="90"/>
      <c r="U331" s="90"/>
      <c r="V331" s="90"/>
      <c r="W331" s="90"/>
      <c r="X331" s="90"/>
      <c r="Y331" s="90"/>
      <c r="Z331" s="90"/>
      <c r="AA331" s="91"/>
      <c r="AB331" s="91"/>
      <c r="AC331" s="91"/>
      <c r="AD331" s="91"/>
      <c r="AE331" s="91"/>
      <c r="AF331" s="90"/>
      <c r="AG331" s="90"/>
      <c r="AH331" s="90"/>
    </row>
    <row r="332" spans="8:44">
      <c r="R332" s="90"/>
      <c r="S332" s="90"/>
      <c r="T332" s="90"/>
      <c r="U332" s="90"/>
      <c r="V332" s="90"/>
      <c r="W332" s="90"/>
      <c r="X332" s="90"/>
      <c r="Y332" s="90"/>
      <c r="Z332" s="90"/>
      <c r="AA332" s="91"/>
      <c r="AB332" s="91"/>
      <c r="AC332" s="91"/>
      <c r="AD332" s="91"/>
      <c r="AE332" s="91"/>
      <c r="AF332" s="90"/>
      <c r="AG332" s="90"/>
      <c r="AH332" s="90"/>
    </row>
    <row r="333" spans="8:44">
      <c r="R333" s="90"/>
      <c r="S333" s="90"/>
      <c r="T333" s="90"/>
      <c r="U333" s="90"/>
      <c r="V333" s="90"/>
      <c r="W333" s="90"/>
      <c r="X333" s="90"/>
      <c r="Y333" s="90"/>
      <c r="Z333" s="90"/>
      <c r="AA333" s="91"/>
      <c r="AB333" s="91"/>
      <c r="AC333" s="91"/>
      <c r="AD333" s="91"/>
      <c r="AE333" s="91"/>
      <c r="AF333" s="90"/>
      <c r="AG333" s="90"/>
      <c r="AH333" s="90"/>
    </row>
    <row r="334" spans="8:44">
      <c r="R334" s="90"/>
      <c r="S334" s="90"/>
      <c r="T334" s="90"/>
      <c r="U334" s="90"/>
      <c r="V334" s="90"/>
      <c r="W334" s="90"/>
      <c r="X334" s="90"/>
      <c r="Y334" s="90"/>
      <c r="Z334" s="90"/>
      <c r="AA334" s="91"/>
      <c r="AB334" s="91"/>
      <c r="AC334" s="91"/>
      <c r="AD334" s="91"/>
      <c r="AE334" s="91"/>
      <c r="AF334" s="90"/>
      <c r="AG334" s="90"/>
      <c r="AH334" s="90"/>
    </row>
    <row r="335" spans="8:44">
      <c r="R335" s="90"/>
      <c r="S335" s="90"/>
      <c r="T335" s="90"/>
      <c r="U335" s="90"/>
      <c r="V335" s="90"/>
      <c r="W335" s="90"/>
      <c r="X335" s="90"/>
      <c r="Y335" s="90"/>
      <c r="Z335" s="90"/>
      <c r="AA335" s="91"/>
      <c r="AB335" s="91"/>
      <c r="AC335" s="91"/>
      <c r="AD335" s="91"/>
      <c r="AE335" s="91"/>
      <c r="AF335" s="90"/>
      <c r="AG335" s="90"/>
      <c r="AH335" s="90"/>
    </row>
    <row r="336" spans="8:44">
      <c r="R336" s="90"/>
      <c r="S336" s="90"/>
      <c r="T336" s="90"/>
      <c r="U336" s="90"/>
      <c r="V336" s="90"/>
      <c r="W336" s="90"/>
      <c r="X336" s="90"/>
      <c r="Y336" s="90"/>
      <c r="Z336" s="90"/>
      <c r="AA336" s="91"/>
      <c r="AB336" s="91"/>
      <c r="AC336" s="91"/>
      <c r="AD336" s="91"/>
      <c r="AE336" s="91"/>
      <c r="AF336" s="90"/>
      <c r="AG336" s="90"/>
      <c r="AH336" s="90"/>
    </row>
    <row r="337" spans="18:34">
      <c r="R337" s="90"/>
      <c r="S337" s="90"/>
      <c r="T337" s="90"/>
      <c r="U337" s="90"/>
      <c r="V337" s="90"/>
      <c r="W337" s="90"/>
      <c r="X337" s="90"/>
      <c r="Y337" s="90"/>
      <c r="Z337" s="90"/>
      <c r="AA337" s="91"/>
      <c r="AB337" s="91"/>
      <c r="AC337" s="91"/>
      <c r="AD337" s="91"/>
      <c r="AE337" s="91"/>
      <c r="AF337" s="90"/>
      <c r="AG337" s="90"/>
      <c r="AH337" s="90"/>
    </row>
    <row r="338" spans="18:34">
      <c r="R338" s="90"/>
      <c r="S338" s="90"/>
      <c r="T338" s="90"/>
      <c r="U338" s="90"/>
      <c r="V338" s="90"/>
      <c r="W338" s="90"/>
      <c r="X338" s="90"/>
      <c r="Y338" s="90"/>
      <c r="Z338" s="90"/>
      <c r="AA338" s="91"/>
      <c r="AB338" s="91"/>
      <c r="AC338" s="91"/>
      <c r="AD338" s="91"/>
      <c r="AE338" s="91"/>
      <c r="AF338" s="90"/>
      <c r="AG338" s="90"/>
      <c r="AH338" s="90"/>
    </row>
    <row r="339" spans="18:34">
      <c r="R339" s="90"/>
      <c r="S339" s="90"/>
      <c r="T339" s="90"/>
      <c r="U339" s="90"/>
      <c r="V339" s="90"/>
      <c r="W339" s="90"/>
      <c r="X339" s="90"/>
      <c r="Y339" s="90"/>
      <c r="Z339" s="90"/>
      <c r="AA339" s="91"/>
      <c r="AB339" s="91"/>
      <c r="AC339" s="91"/>
      <c r="AD339" s="91"/>
      <c r="AE339" s="91"/>
      <c r="AF339" s="90"/>
      <c r="AG339" s="90"/>
      <c r="AH339" s="90"/>
    </row>
    <row r="340" spans="18:34">
      <c r="R340" s="90"/>
      <c r="S340" s="90"/>
      <c r="T340" s="90"/>
      <c r="U340" s="90"/>
      <c r="V340" s="90"/>
      <c r="W340" s="90"/>
      <c r="X340" s="90"/>
      <c r="Y340" s="90"/>
      <c r="Z340" s="90"/>
      <c r="AA340" s="91"/>
      <c r="AB340" s="91"/>
      <c r="AC340" s="91"/>
      <c r="AD340" s="91"/>
      <c r="AE340" s="91"/>
      <c r="AF340" s="90"/>
      <c r="AG340" s="90"/>
      <c r="AH340" s="90"/>
    </row>
    <row r="341" spans="18:34">
      <c r="R341" s="90"/>
      <c r="S341" s="90"/>
      <c r="T341" s="90"/>
      <c r="U341" s="90"/>
      <c r="V341" s="90"/>
      <c r="W341" s="90"/>
      <c r="X341" s="90"/>
      <c r="Y341" s="90"/>
      <c r="Z341" s="90"/>
      <c r="AA341" s="91"/>
      <c r="AB341" s="91"/>
      <c r="AC341" s="91"/>
      <c r="AD341" s="91"/>
      <c r="AE341" s="91"/>
      <c r="AF341" s="90"/>
      <c r="AG341" s="90"/>
      <c r="AH341" s="90"/>
    </row>
    <row r="342" spans="18:34">
      <c r="R342" s="90"/>
      <c r="S342" s="90"/>
      <c r="T342" s="90"/>
      <c r="U342" s="90"/>
      <c r="V342" s="90"/>
      <c r="W342" s="90"/>
      <c r="X342" s="90"/>
      <c r="Y342" s="90"/>
      <c r="Z342" s="90"/>
      <c r="AA342" s="91"/>
      <c r="AB342" s="91"/>
      <c r="AC342" s="91"/>
      <c r="AD342" s="91"/>
      <c r="AE342" s="91"/>
      <c r="AF342" s="90"/>
      <c r="AG342" s="90"/>
      <c r="AH342" s="90"/>
    </row>
  </sheetData>
  <sheetProtection algorithmName="SHA-512" hashValue="ZrAVnD/tqjxUhxlyaWUIZHmBUdse07y+mXM1lyFV/KmP8CnwqofvnJ9aCxioM+7Gna/Bt5S5S61zpyNCoVS5Og==" saltValue="y/yVUNEsKxFWZxwbGpH20w==" spinCount="100000" sheet="1" objects="1" scenarios="1" formatCells="0" formatColumns="0" formatRows="0" insertColumns="0" insertHyperlinks="0" deleteColumns="0" sort="0" autoFilter="0" pivotTables="0"/>
  <mergeCells count="59">
    <mergeCell ref="N46:Q46"/>
    <mergeCell ref="N47:P47"/>
    <mergeCell ref="N48:P48"/>
    <mergeCell ref="N49:P49"/>
    <mergeCell ref="N50:P50"/>
    <mergeCell ref="N56:P56"/>
    <mergeCell ref="N57:P57"/>
    <mergeCell ref="H56:J56"/>
    <mergeCell ref="H57:J57"/>
    <mergeCell ref="H51:J51"/>
    <mergeCell ref="H52:J52"/>
    <mergeCell ref="H53:J53"/>
    <mergeCell ref="H54:J54"/>
    <mergeCell ref="H55:J55"/>
    <mergeCell ref="N51:P51"/>
    <mergeCell ref="N52:P52"/>
    <mergeCell ref="N53:P53"/>
    <mergeCell ref="N54:P54"/>
    <mergeCell ref="N55:P55"/>
    <mergeCell ref="H48:J48"/>
    <mergeCell ref="H49:J49"/>
    <mergeCell ref="H50:J50"/>
    <mergeCell ref="C49:E49"/>
    <mergeCell ref="C50:E50"/>
    <mergeCell ref="C48:E48"/>
    <mergeCell ref="C56:E56"/>
    <mergeCell ref="C55:E55"/>
    <mergeCell ref="C57:E57"/>
    <mergeCell ref="C58:E58"/>
    <mergeCell ref="C59:E59"/>
    <mergeCell ref="C51:E51"/>
    <mergeCell ref="C52:E52"/>
    <mergeCell ref="C53:E53"/>
    <mergeCell ref="C54:E54"/>
    <mergeCell ref="A44:B44"/>
    <mergeCell ref="K9:K11"/>
    <mergeCell ref="C47:E47"/>
    <mergeCell ref="C46:F46"/>
    <mergeCell ref="H46:K46"/>
    <mergeCell ref="H47:J47"/>
    <mergeCell ref="E7:E11"/>
    <mergeCell ref="D7:D11"/>
    <mergeCell ref="C7:C11"/>
    <mergeCell ref="H1:K2"/>
    <mergeCell ref="O7:O11"/>
    <mergeCell ref="I6:L6"/>
    <mergeCell ref="M6:N6"/>
    <mergeCell ref="I7:L7"/>
    <mergeCell ref="M7:N9"/>
    <mergeCell ref="I8:K8"/>
    <mergeCell ref="L8:L11"/>
    <mergeCell ref="M10:M11"/>
    <mergeCell ref="N10:N11"/>
    <mergeCell ref="D3:O4"/>
    <mergeCell ref="J9:J11"/>
    <mergeCell ref="F7:F11"/>
    <mergeCell ref="G7:G11"/>
    <mergeCell ref="H7:H11"/>
    <mergeCell ref="I9:I11"/>
  </mergeCells>
  <dataValidations count="4">
    <dataValidation type="list" allowBlank="1" showInputMessage="1" showErrorMessage="1" sqref="G12:G43">
      <formula1>$AA$1:$AA$4</formula1>
    </dataValidation>
    <dataValidation type="list" allowBlank="1" showInputMessage="1" showErrorMessage="1" sqref="H12:H43">
      <formula1>$AC$1:$AC$3</formula1>
    </dataValidation>
    <dataValidation type="list" allowBlank="1" showInputMessage="1" showErrorMessage="1" sqref="I12:I43 L12:N43">
      <formula1>$AB$1:$AB$3</formula1>
    </dataValidation>
    <dataValidation type="list" allowBlank="1" showInputMessage="1" showErrorMessage="1" sqref="K12:K43">
      <formula1>$AD$1:$AD$5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221"/>
  <sheetViews>
    <sheetView rightToLeft="1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F17" sqref="F17"/>
    </sheetView>
  </sheetViews>
  <sheetFormatPr defaultRowHeight="18"/>
  <cols>
    <col min="1" max="1" width="5.7109375" style="44" customWidth="1"/>
    <col min="2" max="2" width="9.140625" style="32"/>
    <col min="3" max="3" width="15.5703125" style="32" customWidth="1"/>
    <col min="4" max="4" width="13.28515625" style="32" customWidth="1"/>
    <col min="5" max="5" width="12" style="32" customWidth="1"/>
    <col min="6" max="6" width="10.42578125" style="32" customWidth="1"/>
    <col min="7" max="7" width="15.140625" style="32" customWidth="1"/>
    <col min="8" max="8" width="14" style="32" customWidth="1"/>
    <col min="9" max="10" width="9.140625" style="32"/>
    <col min="11" max="11" width="23.42578125" style="32" customWidth="1"/>
    <col min="12" max="13" width="9.140625" style="32"/>
    <col min="14" max="14" width="13.5703125" style="32" customWidth="1"/>
    <col min="15" max="15" width="11.7109375" style="32" customWidth="1"/>
    <col min="16" max="16" width="14.28515625" style="32" customWidth="1"/>
    <col min="17" max="17" width="9.140625" style="60"/>
    <col min="18" max="26" width="9.140625" style="59"/>
    <col min="27" max="27" width="9.140625" style="58"/>
    <col min="28" max="30" width="9.140625" style="60"/>
    <col min="31" max="34" width="9.140625" style="44"/>
    <col min="35" max="16384" width="9.140625" style="32"/>
  </cols>
  <sheetData>
    <row r="1" spans="1:36">
      <c r="A1" s="33"/>
      <c r="B1" s="166" t="s">
        <v>34</v>
      </c>
      <c r="C1" s="166"/>
      <c r="D1" s="166"/>
      <c r="E1" s="166"/>
      <c r="F1" s="210"/>
      <c r="G1" s="210"/>
      <c r="H1" s="210"/>
      <c r="I1" s="210"/>
      <c r="J1" s="210"/>
      <c r="K1" s="210"/>
      <c r="L1" s="210"/>
      <c r="M1" s="210"/>
      <c r="N1" s="210"/>
      <c r="O1" s="42"/>
      <c r="P1" s="42"/>
      <c r="Q1" s="58"/>
      <c r="AB1" s="58"/>
      <c r="AC1" s="58"/>
      <c r="AD1" s="58"/>
      <c r="AE1" s="33"/>
      <c r="AF1" s="33"/>
      <c r="AG1" s="33"/>
      <c r="AH1" s="33"/>
      <c r="AI1" s="33"/>
      <c r="AJ1" s="33"/>
    </row>
    <row r="2" spans="1:36" ht="20.25" customHeight="1" thickBot="1">
      <c r="A2" s="33"/>
      <c r="B2" s="167"/>
      <c r="C2" s="167"/>
      <c r="D2" s="167"/>
      <c r="E2" s="167"/>
      <c r="F2" s="211"/>
      <c r="G2" s="211"/>
      <c r="H2" s="211"/>
      <c r="I2" s="211"/>
      <c r="J2" s="211"/>
      <c r="K2" s="211"/>
      <c r="L2" s="211"/>
      <c r="M2" s="211"/>
      <c r="N2" s="211"/>
      <c r="O2" s="42"/>
      <c r="P2" s="42"/>
      <c r="Q2" s="58"/>
      <c r="R2" s="59" t="s">
        <v>22</v>
      </c>
      <c r="S2" s="59" t="s">
        <v>26</v>
      </c>
      <c r="T2" s="59" t="s">
        <v>27</v>
      </c>
      <c r="AB2" s="58"/>
      <c r="AC2" s="58"/>
      <c r="AD2" s="58"/>
      <c r="AE2" s="33"/>
      <c r="AF2" s="33"/>
      <c r="AG2" s="33"/>
      <c r="AH2" s="33"/>
      <c r="AI2" s="33"/>
      <c r="AJ2" s="33"/>
    </row>
    <row r="3" spans="1:36" ht="18.75" thickBot="1">
      <c r="B3" s="35">
        <v>1</v>
      </c>
      <c r="C3" s="36">
        <v>2</v>
      </c>
      <c r="D3" s="34">
        <v>3</v>
      </c>
      <c r="E3" s="37">
        <v>4</v>
      </c>
      <c r="F3" s="43"/>
      <c r="G3" s="170">
        <v>5</v>
      </c>
      <c r="H3" s="171"/>
      <c r="I3" s="171"/>
      <c r="J3" s="171"/>
      <c r="K3" s="171"/>
      <c r="L3" s="171"/>
      <c r="M3" s="171"/>
      <c r="N3" s="171"/>
      <c r="O3" s="171"/>
      <c r="P3" s="171"/>
      <c r="R3" s="59" t="s">
        <v>23</v>
      </c>
      <c r="S3" s="59" t="s">
        <v>15</v>
      </c>
      <c r="T3" s="59" t="s">
        <v>47</v>
      </c>
    </row>
    <row r="4" spans="1:36" ht="19.5" thickBot="1">
      <c r="B4" s="172" t="s">
        <v>51</v>
      </c>
      <c r="C4" s="181" t="s">
        <v>52</v>
      </c>
      <c r="D4" s="175" t="s">
        <v>53</v>
      </c>
      <c r="E4" s="178" t="s">
        <v>55</v>
      </c>
      <c r="F4" s="172" t="s">
        <v>48</v>
      </c>
      <c r="G4" s="168" t="s">
        <v>35</v>
      </c>
      <c r="H4" s="189"/>
      <c r="I4" s="189"/>
      <c r="J4" s="189"/>
      <c r="K4" s="189"/>
      <c r="L4" s="189"/>
      <c r="M4" s="189"/>
      <c r="N4" s="189"/>
      <c r="O4" s="189"/>
      <c r="P4" s="189"/>
      <c r="R4" s="59" t="s">
        <v>24</v>
      </c>
    </row>
    <row r="5" spans="1:36">
      <c r="B5" s="173"/>
      <c r="C5" s="182"/>
      <c r="D5" s="176"/>
      <c r="E5" s="179"/>
      <c r="F5" s="187"/>
      <c r="G5" s="184" t="s">
        <v>36</v>
      </c>
      <c r="H5" s="215" t="s">
        <v>16</v>
      </c>
      <c r="I5" s="216"/>
      <c r="J5" s="216"/>
      <c r="K5" s="217"/>
      <c r="L5" s="224" t="s">
        <v>46</v>
      </c>
      <c r="M5" s="225"/>
      <c r="N5" s="225"/>
      <c r="O5" s="225"/>
      <c r="P5" s="226"/>
    </row>
    <row r="6" spans="1:36" ht="18.75" thickBot="1">
      <c r="B6" s="173"/>
      <c r="C6" s="182"/>
      <c r="D6" s="176"/>
      <c r="E6" s="179"/>
      <c r="F6" s="187"/>
      <c r="G6" s="185"/>
      <c r="H6" s="218"/>
      <c r="I6" s="219"/>
      <c r="J6" s="219"/>
      <c r="K6" s="220"/>
      <c r="L6" s="227"/>
      <c r="M6" s="228"/>
      <c r="N6" s="228"/>
      <c r="O6" s="228"/>
      <c r="P6" s="229"/>
    </row>
    <row r="7" spans="1:36" ht="19.5" thickBot="1">
      <c r="B7" s="173"/>
      <c r="C7" s="182"/>
      <c r="D7" s="176"/>
      <c r="E7" s="179"/>
      <c r="F7" s="187"/>
      <c r="G7" s="185"/>
      <c r="H7" s="221" t="s">
        <v>37</v>
      </c>
      <c r="I7" s="222"/>
      <c r="J7" s="222"/>
      <c r="K7" s="223"/>
      <c r="L7" s="172" t="s">
        <v>54</v>
      </c>
      <c r="M7" s="168" t="s">
        <v>49</v>
      </c>
      <c r="N7" s="169"/>
      <c r="O7" s="197" t="s">
        <v>50</v>
      </c>
      <c r="P7" s="172" t="s">
        <v>38</v>
      </c>
    </row>
    <row r="8" spans="1:36" ht="19.5" thickBot="1">
      <c r="B8" s="173"/>
      <c r="C8" s="182"/>
      <c r="D8" s="176"/>
      <c r="E8" s="179"/>
      <c r="F8" s="187"/>
      <c r="G8" s="185"/>
      <c r="H8" s="168" t="s">
        <v>39</v>
      </c>
      <c r="I8" s="189"/>
      <c r="J8" s="169"/>
      <c r="K8" s="181" t="s">
        <v>90</v>
      </c>
      <c r="L8" s="173"/>
      <c r="M8" s="175" t="s">
        <v>40</v>
      </c>
      <c r="N8" s="184" t="s">
        <v>41</v>
      </c>
      <c r="O8" s="198"/>
      <c r="P8" s="173"/>
    </row>
    <row r="9" spans="1:36" ht="38.25" thickBot="1">
      <c r="B9" s="174"/>
      <c r="C9" s="183"/>
      <c r="D9" s="177"/>
      <c r="E9" s="180"/>
      <c r="F9" s="188"/>
      <c r="G9" s="186"/>
      <c r="H9" s="40" t="s">
        <v>42</v>
      </c>
      <c r="I9" s="38" t="s">
        <v>43</v>
      </c>
      <c r="J9" s="39" t="s">
        <v>44</v>
      </c>
      <c r="K9" s="183"/>
      <c r="L9" s="174"/>
      <c r="M9" s="177"/>
      <c r="N9" s="186"/>
      <c r="O9" s="199"/>
      <c r="P9" s="174"/>
    </row>
    <row r="10" spans="1:36" s="52" customFormat="1" ht="20.25" customHeight="1" thickBot="1">
      <c r="A10" s="51"/>
      <c r="B10" s="68"/>
      <c r="C10" s="69"/>
      <c r="D10" s="70"/>
      <c r="E10" s="71"/>
      <c r="F10" s="72"/>
      <c r="G10" s="73"/>
      <c r="H10" s="71"/>
      <c r="I10" s="74"/>
      <c r="J10" s="75"/>
      <c r="K10" s="76"/>
      <c r="L10" s="75"/>
      <c r="M10" s="74"/>
      <c r="N10" s="77"/>
      <c r="O10" s="78"/>
      <c r="P10" s="68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51"/>
      <c r="AF10" s="51"/>
      <c r="AG10" s="51"/>
      <c r="AH10" s="51"/>
      <c r="AI10" s="51"/>
      <c r="AJ10" s="51"/>
    </row>
    <row r="11" spans="1:36" s="52" customFormat="1" ht="20.25" customHeight="1" thickBot="1">
      <c r="A11" s="51"/>
      <c r="B11" s="68"/>
      <c r="C11" s="69"/>
      <c r="D11" s="70"/>
      <c r="E11" s="71"/>
      <c r="F11" s="72"/>
      <c r="G11" s="73"/>
      <c r="H11" s="71"/>
      <c r="I11" s="74"/>
      <c r="J11" s="75"/>
      <c r="K11" s="76"/>
      <c r="L11" s="75"/>
      <c r="M11" s="74"/>
      <c r="N11" s="77"/>
      <c r="O11" s="78"/>
      <c r="P11" s="68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51"/>
      <c r="AF11" s="51"/>
      <c r="AG11" s="51"/>
      <c r="AH11" s="51"/>
      <c r="AI11" s="51"/>
      <c r="AJ11" s="51"/>
    </row>
    <row r="12" spans="1:36" s="52" customFormat="1" ht="20.25" customHeight="1" thickBot="1">
      <c r="A12" s="51"/>
      <c r="B12" s="68"/>
      <c r="C12" s="69"/>
      <c r="D12" s="70"/>
      <c r="E12" s="71"/>
      <c r="F12" s="72"/>
      <c r="G12" s="73"/>
      <c r="H12" s="71"/>
      <c r="I12" s="74"/>
      <c r="J12" s="75"/>
      <c r="K12" s="76"/>
      <c r="L12" s="75"/>
      <c r="M12" s="74"/>
      <c r="N12" s="77"/>
      <c r="O12" s="78"/>
      <c r="P12" s="68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51"/>
      <c r="AF12" s="51"/>
      <c r="AG12" s="51"/>
      <c r="AH12" s="51"/>
      <c r="AI12" s="51"/>
      <c r="AJ12" s="51"/>
    </row>
    <row r="13" spans="1:36" s="52" customFormat="1" ht="20.25" customHeight="1" thickBot="1">
      <c r="A13" s="51"/>
      <c r="B13" s="68"/>
      <c r="C13" s="69"/>
      <c r="D13" s="70"/>
      <c r="E13" s="71"/>
      <c r="F13" s="72"/>
      <c r="G13" s="73"/>
      <c r="H13" s="71"/>
      <c r="I13" s="74"/>
      <c r="J13" s="75"/>
      <c r="K13" s="76"/>
      <c r="L13" s="75"/>
      <c r="M13" s="74"/>
      <c r="N13" s="77"/>
      <c r="O13" s="78"/>
      <c r="P13" s="68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51"/>
      <c r="AF13" s="51"/>
      <c r="AG13" s="51"/>
      <c r="AH13" s="51"/>
      <c r="AI13" s="51"/>
      <c r="AJ13" s="51"/>
    </row>
    <row r="14" spans="1:36" s="52" customFormat="1" ht="20.25" customHeight="1" thickBot="1">
      <c r="A14" s="51"/>
      <c r="B14" s="68"/>
      <c r="C14" s="69"/>
      <c r="D14" s="70"/>
      <c r="E14" s="71"/>
      <c r="F14" s="72"/>
      <c r="G14" s="73"/>
      <c r="H14" s="71"/>
      <c r="I14" s="74"/>
      <c r="J14" s="75"/>
      <c r="K14" s="76"/>
      <c r="L14" s="75"/>
      <c r="M14" s="74"/>
      <c r="N14" s="77"/>
      <c r="O14" s="78"/>
      <c r="P14" s="68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51"/>
      <c r="AF14" s="51"/>
      <c r="AG14" s="51"/>
      <c r="AH14" s="51"/>
      <c r="AI14" s="51"/>
      <c r="AJ14" s="51"/>
    </row>
    <row r="15" spans="1:36" s="52" customFormat="1" ht="20.25" customHeight="1" thickBot="1">
      <c r="A15" s="51"/>
      <c r="B15" s="68"/>
      <c r="C15" s="69"/>
      <c r="D15" s="70"/>
      <c r="E15" s="71"/>
      <c r="F15" s="72"/>
      <c r="G15" s="73"/>
      <c r="H15" s="71"/>
      <c r="I15" s="74"/>
      <c r="J15" s="75"/>
      <c r="K15" s="76"/>
      <c r="L15" s="75"/>
      <c r="M15" s="74"/>
      <c r="N15" s="77"/>
      <c r="O15" s="78"/>
      <c r="P15" s="68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51"/>
      <c r="AF15" s="51"/>
      <c r="AG15" s="51"/>
      <c r="AH15" s="51"/>
      <c r="AI15" s="51"/>
      <c r="AJ15" s="51"/>
    </row>
    <row r="16" spans="1:36" s="52" customFormat="1" ht="20.25" customHeight="1" thickBot="1">
      <c r="A16" s="51"/>
      <c r="B16" s="68"/>
      <c r="C16" s="69"/>
      <c r="D16" s="70"/>
      <c r="E16" s="71"/>
      <c r="F16" s="72"/>
      <c r="G16" s="73"/>
      <c r="H16" s="71"/>
      <c r="I16" s="74"/>
      <c r="J16" s="75"/>
      <c r="K16" s="76"/>
      <c r="L16" s="75"/>
      <c r="M16" s="74"/>
      <c r="N16" s="77"/>
      <c r="O16" s="78"/>
      <c r="P16" s="68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51"/>
      <c r="AF16" s="51"/>
      <c r="AG16" s="51"/>
      <c r="AH16" s="51"/>
      <c r="AI16" s="51"/>
      <c r="AJ16" s="51"/>
    </row>
    <row r="17" spans="1:36" s="52" customFormat="1" ht="20.25" customHeight="1" thickBot="1">
      <c r="A17" s="51"/>
      <c r="B17" s="68"/>
      <c r="C17" s="69"/>
      <c r="D17" s="70"/>
      <c r="E17" s="71"/>
      <c r="F17" s="72"/>
      <c r="G17" s="73"/>
      <c r="H17" s="71"/>
      <c r="I17" s="74"/>
      <c r="J17" s="75"/>
      <c r="K17" s="76"/>
      <c r="L17" s="75"/>
      <c r="M17" s="74"/>
      <c r="N17" s="77"/>
      <c r="O17" s="78"/>
      <c r="P17" s="68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51"/>
      <c r="AF17" s="51"/>
      <c r="AG17" s="51"/>
      <c r="AH17" s="51"/>
      <c r="AI17" s="51"/>
      <c r="AJ17" s="51"/>
    </row>
    <row r="18" spans="1:36" s="52" customFormat="1" ht="20.25" customHeight="1" thickBot="1">
      <c r="A18" s="51"/>
      <c r="B18" s="68"/>
      <c r="C18" s="69"/>
      <c r="D18" s="70"/>
      <c r="E18" s="71"/>
      <c r="F18" s="72"/>
      <c r="G18" s="73"/>
      <c r="H18" s="71"/>
      <c r="I18" s="74"/>
      <c r="J18" s="75"/>
      <c r="K18" s="76"/>
      <c r="L18" s="75"/>
      <c r="M18" s="74"/>
      <c r="N18" s="77"/>
      <c r="O18" s="78"/>
      <c r="P18" s="68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51"/>
      <c r="AF18" s="51"/>
      <c r="AG18" s="51"/>
      <c r="AH18" s="51"/>
      <c r="AI18" s="51"/>
      <c r="AJ18" s="51"/>
    </row>
    <row r="19" spans="1:36" s="52" customFormat="1" ht="20.25" customHeight="1" thickBot="1">
      <c r="A19" s="51"/>
      <c r="B19" s="68"/>
      <c r="C19" s="69"/>
      <c r="D19" s="70"/>
      <c r="E19" s="71"/>
      <c r="F19" s="72"/>
      <c r="G19" s="73"/>
      <c r="H19" s="71"/>
      <c r="I19" s="74"/>
      <c r="J19" s="75"/>
      <c r="K19" s="76"/>
      <c r="L19" s="75"/>
      <c r="M19" s="74"/>
      <c r="N19" s="77"/>
      <c r="O19" s="78"/>
      <c r="P19" s="68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51"/>
      <c r="AF19" s="51"/>
      <c r="AG19" s="51"/>
      <c r="AH19" s="51"/>
      <c r="AI19" s="51"/>
      <c r="AJ19" s="51"/>
    </row>
    <row r="20" spans="1:36" s="52" customFormat="1" ht="20.25" customHeight="1" thickBot="1">
      <c r="A20" s="51"/>
      <c r="B20" s="68"/>
      <c r="C20" s="69"/>
      <c r="D20" s="70"/>
      <c r="E20" s="71"/>
      <c r="F20" s="72"/>
      <c r="G20" s="73"/>
      <c r="H20" s="71"/>
      <c r="I20" s="74"/>
      <c r="J20" s="75"/>
      <c r="K20" s="76"/>
      <c r="L20" s="75"/>
      <c r="M20" s="74"/>
      <c r="N20" s="77"/>
      <c r="O20" s="78"/>
      <c r="P20" s="68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51"/>
      <c r="AF20" s="51"/>
      <c r="AG20" s="51"/>
      <c r="AH20" s="51"/>
      <c r="AI20" s="51"/>
      <c r="AJ20" s="51"/>
    </row>
    <row r="21" spans="1:36" s="52" customFormat="1" ht="20.25" customHeight="1" thickBot="1">
      <c r="A21" s="51"/>
      <c r="B21" s="68"/>
      <c r="C21" s="69"/>
      <c r="D21" s="70"/>
      <c r="E21" s="71"/>
      <c r="F21" s="72"/>
      <c r="G21" s="73"/>
      <c r="H21" s="71"/>
      <c r="I21" s="74"/>
      <c r="J21" s="75"/>
      <c r="K21" s="76"/>
      <c r="L21" s="75"/>
      <c r="M21" s="74"/>
      <c r="N21" s="77"/>
      <c r="O21" s="78"/>
      <c r="P21" s="68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51"/>
      <c r="AF21" s="51"/>
      <c r="AG21" s="51"/>
      <c r="AH21" s="51"/>
      <c r="AI21" s="51"/>
      <c r="AJ21" s="51"/>
    </row>
    <row r="22" spans="1:36" s="52" customFormat="1" ht="20.25" customHeight="1" thickBot="1">
      <c r="A22" s="51"/>
      <c r="B22" s="79"/>
      <c r="C22" s="80"/>
      <c r="D22" s="81"/>
      <c r="E22" s="71"/>
      <c r="F22" s="72"/>
      <c r="G22" s="82"/>
      <c r="H22" s="83"/>
      <c r="I22" s="84"/>
      <c r="J22" s="85"/>
      <c r="K22" s="86"/>
      <c r="L22" s="85"/>
      <c r="M22" s="84"/>
      <c r="N22" s="87"/>
      <c r="O22" s="88"/>
      <c r="P22" s="79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51"/>
      <c r="AF22" s="51"/>
      <c r="AG22" s="51"/>
      <c r="AH22" s="51"/>
      <c r="AI22" s="51"/>
      <c r="AJ22" s="51"/>
    </row>
    <row r="23" spans="1:36" s="54" customFormat="1" ht="36.75" customHeight="1" thickBot="1">
      <c r="A23" s="12" t="s">
        <v>21</v>
      </c>
      <c r="B23" s="12">
        <f>COUNTIF(B10:B22, "*")</f>
        <v>0</v>
      </c>
      <c r="C23" s="12">
        <f t="shared" ref="C23:P23" si="0">COUNTIF(C10:C22, "*")</f>
        <v>0</v>
      </c>
      <c r="D23" s="12">
        <f t="shared" si="0"/>
        <v>0</v>
      </c>
      <c r="E23" s="12">
        <f t="shared" si="0"/>
        <v>0</v>
      </c>
      <c r="F23" s="12">
        <f t="shared" si="0"/>
        <v>0</v>
      </c>
      <c r="G23" s="12">
        <f t="shared" si="0"/>
        <v>0</v>
      </c>
      <c r="H23" s="12">
        <f t="shared" si="0"/>
        <v>0</v>
      </c>
      <c r="I23" s="89">
        <f>SUM(I10:I22)</f>
        <v>0</v>
      </c>
      <c r="J23" s="89">
        <f>SUM(J10:J22)</f>
        <v>0</v>
      </c>
      <c r="K23" s="12">
        <f t="shared" si="0"/>
        <v>0</v>
      </c>
      <c r="L23" s="89">
        <f>SUM(L10:L22)</f>
        <v>0</v>
      </c>
      <c r="M23" s="89">
        <f t="shared" ref="M23:O23" si="1">SUM(M10:M22)</f>
        <v>0</v>
      </c>
      <c r="N23" s="89">
        <f t="shared" si="1"/>
        <v>0</v>
      </c>
      <c r="O23" s="89">
        <f t="shared" si="1"/>
        <v>0</v>
      </c>
      <c r="P23" s="12">
        <f t="shared" si="0"/>
        <v>0</v>
      </c>
      <c r="Q23" s="62"/>
      <c r="R23" s="63"/>
      <c r="S23" s="63"/>
      <c r="T23" s="63"/>
      <c r="U23" s="63"/>
      <c r="V23" s="63"/>
      <c r="W23" s="63"/>
      <c r="X23" s="63"/>
      <c r="Y23" s="63"/>
      <c r="Z23" s="63"/>
      <c r="AA23" s="62"/>
      <c r="AB23" s="62"/>
      <c r="AC23" s="62"/>
      <c r="AD23" s="62"/>
      <c r="AE23" s="53"/>
      <c r="AF23" s="53"/>
      <c r="AG23" s="53"/>
      <c r="AH23" s="53"/>
    </row>
    <row r="24" spans="1:36" s="48" customFormat="1">
      <c r="P24" s="41"/>
      <c r="Q24" s="64"/>
      <c r="R24" s="65"/>
      <c r="S24" s="65"/>
      <c r="T24" s="65"/>
      <c r="U24" s="65"/>
      <c r="V24" s="65"/>
      <c r="W24" s="65"/>
      <c r="X24" s="65"/>
      <c r="Y24" s="65"/>
      <c r="Z24" s="65"/>
      <c r="AA24" s="66"/>
      <c r="AB24" s="64"/>
      <c r="AC24" s="64"/>
      <c r="AD24" s="64"/>
    </row>
    <row r="25" spans="1:36" s="48" customFormat="1" ht="18.75" thickBot="1">
      <c r="P25" s="41"/>
      <c r="Q25" s="64"/>
      <c r="R25" s="65"/>
      <c r="S25" s="65"/>
      <c r="T25" s="65"/>
      <c r="U25" s="65"/>
      <c r="V25" s="65"/>
      <c r="W25" s="65"/>
      <c r="X25" s="65"/>
      <c r="Y25" s="65"/>
      <c r="Z25" s="65"/>
      <c r="AA25" s="66"/>
      <c r="AB25" s="64"/>
      <c r="AC25" s="64"/>
      <c r="AD25" s="64"/>
    </row>
    <row r="26" spans="1:36" s="47" customFormat="1" ht="29.25" customHeight="1" thickBot="1">
      <c r="A26" s="48"/>
      <c r="B26" s="190" t="s">
        <v>74</v>
      </c>
      <c r="C26" s="191"/>
      <c r="D26" s="191"/>
      <c r="E26" s="192"/>
      <c r="F26" s="48"/>
      <c r="G26" s="193" t="s">
        <v>75</v>
      </c>
      <c r="H26" s="194"/>
      <c r="I26" s="194"/>
      <c r="J26" s="195"/>
      <c r="K26" s="48"/>
      <c r="L26" s="212" t="s">
        <v>76</v>
      </c>
      <c r="M26" s="213"/>
      <c r="N26" s="213"/>
      <c r="O26" s="214"/>
      <c r="P26" s="41"/>
      <c r="Q26" s="64"/>
      <c r="R26" s="65"/>
      <c r="S26" s="65"/>
      <c r="T26" s="65"/>
      <c r="U26" s="65"/>
      <c r="V26" s="65"/>
      <c r="W26" s="65"/>
      <c r="X26" s="65"/>
      <c r="Y26" s="65"/>
      <c r="Z26" s="65"/>
      <c r="AA26" s="66"/>
      <c r="AB26" s="64"/>
      <c r="AC26" s="64"/>
      <c r="AD26" s="64"/>
      <c r="AE26" s="48"/>
      <c r="AF26" s="48"/>
      <c r="AG26" s="48"/>
      <c r="AH26" s="48"/>
      <c r="AI26" s="48"/>
      <c r="AJ26" s="48"/>
    </row>
    <row r="27" spans="1:36" s="47" customFormat="1" ht="29.25" customHeight="1" thickBot="1">
      <c r="A27" s="48"/>
      <c r="B27" s="200" t="s">
        <v>77</v>
      </c>
      <c r="C27" s="200"/>
      <c r="D27" s="200"/>
      <c r="E27" s="50">
        <f>COUNTIF(E10:E22, "تالاسمی")</f>
        <v>0</v>
      </c>
      <c r="F27" s="48"/>
      <c r="G27" s="196" t="s">
        <v>77</v>
      </c>
      <c r="H27" s="196"/>
      <c r="I27" s="196"/>
      <c r="J27" s="49">
        <f>COUNTIF(E10:E22, "pku")</f>
        <v>0</v>
      </c>
      <c r="K27" s="48"/>
      <c r="L27" s="165" t="s">
        <v>77</v>
      </c>
      <c r="M27" s="165"/>
      <c r="N27" s="165"/>
      <c r="O27" s="67">
        <f>COUNTIF(E10:E22, "متابولیک ارثی")</f>
        <v>0</v>
      </c>
      <c r="P27" s="41"/>
      <c r="Q27" s="64"/>
      <c r="R27" s="65"/>
      <c r="S27" s="65"/>
      <c r="T27" s="65"/>
      <c r="U27" s="65"/>
      <c r="V27" s="65"/>
      <c r="W27" s="65"/>
      <c r="X27" s="65"/>
      <c r="Y27" s="65"/>
      <c r="Z27" s="65"/>
      <c r="AA27" s="66"/>
      <c r="AB27" s="64"/>
      <c r="AC27" s="64"/>
      <c r="AD27" s="64"/>
      <c r="AE27" s="48"/>
      <c r="AF27" s="48"/>
      <c r="AG27" s="48"/>
      <c r="AH27" s="48"/>
      <c r="AI27" s="48"/>
      <c r="AJ27" s="48"/>
    </row>
    <row r="28" spans="1:36" s="47" customFormat="1" ht="29.25" customHeight="1" thickBot="1">
      <c r="A28" s="48"/>
      <c r="B28" s="201" t="s">
        <v>78</v>
      </c>
      <c r="C28" s="202"/>
      <c r="D28" s="203"/>
      <c r="E28" s="50">
        <f>COUNTIFS(F10:F22, "ناقل", E10:E22, "تالاسمی")</f>
        <v>0</v>
      </c>
      <c r="F28" s="48"/>
      <c r="G28" s="196" t="s">
        <v>80</v>
      </c>
      <c r="H28" s="196"/>
      <c r="I28" s="196"/>
      <c r="J28" s="49">
        <f>COUNTIFS(G10:G22, "*", E10:E22, "pku")</f>
        <v>0</v>
      </c>
      <c r="K28" s="48"/>
      <c r="L28" s="165" t="s">
        <v>80</v>
      </c>
      <c r="M28" s="165"/>
      <c r="N28" s="165"/>
      <c r="O28" s="67">
        <f>COUNTIFS(G10:G22, "*", E10:E22, "متابولیک ارثی")</f>
        <v>0</v>
      </c>
      <c r="P28" s="41"/>
      <c r="Q28" s="64"/>
      <c r="R28" s="65"/>
      <c r="S28" s="65"/>
      <c r="T28" s="65"/>
      <c r="U28" s="65"/>
      <c r="V28" s="65"/>
      <c r="W28" s="65"/>
      <c r="X28" s="65"/>
      <c r="Y28" s="65"/>
      <c r="Z28" s="65"/>
      <c r="AA28" s="66"/>
      <c r="AB28" s="64"/>
      <c r="AC28" s="64"/>
      <c r="AD28" s="64"/>
      <c r="AE28" s="48"/>
      <c r="AF28" s="48"/>
      <c r="AG28" s="48"/>
      <c r="AH28" s="48"/>
      <c r="AI28" s="48"/>
      <c r="AJ28" s="48"/>
    </row>
    <row r="29" spans="1:36" s="47" customFormat="1" ht="29.25" customHeight="1" thickBot="1">
      <c r="A29" s="48"/>
      <c r="B29" s="201" t="s">
        <v>79</v>
      </c>
      <c r="C29" s="202"/>
      <c r="D29" s="203"/>
      <c r="E29" s="50">
        <f>COUNTIFS(F10:F22, "مشکوک", E10:E22, "تالاسمی")</f>
        <v>0</v>
      </c>
      <c r="F29" s="48"/>
      <c r="G29" s="207" t="s">
        <v>81</v>
      </c>
      <c r="H29" s="208"/>
      <c r="I29" s="209"/>
      <c r="J29" s="49">
        <f>COUNTIFS(H10:H22, "*", E10:E22, "pku")</f>
        <v>0</v>
      </c>
      <c r="K29" s="48"/>
      <c r="L29" s="204" t="s">
        <v>81</v>
      </c>
      <c r="M29" s="205"/>
      <c r="N29" s="206"/>
      <c r="O29" s="67">
        <f>COUNTIFS(H10:H22, "*", E10:E22, "متابولیک ارثی")</f>
        <v>0</v>
      </c>
      <c r="P29" s="41"/>
      <c r="Q29" s="64"/>
      <c r="R29" s="65"/>
      <c r="S29" s="65"/>
      <c r="T29" s="65"/>
      <c r="U29" s="65"/>
      <c r="V29" s="65"/>
      <c r="W29" s="65"/>
      <c r="X29" s="65"/>
      <c r="Y29" s="65"/>
      <c r="Z29" s="65"/>
      <c r="AA29" s="66"/>
      <c r="AB29" s="64"/>
      <c r="AC29" s="64"/>
      <c r="AD29" s="64"/>
      <c r="AE29" s="48"/>
      <c r="AF29" s="48"/>
      <c r="AG29" s="48"/>
      <c r="AH29" s="48"/>
      <c r="AI29" s="48"/>
      <c r="AJ29" s="48"/>
    </row>
    <row r="30" spans="1:36" s="47" customFormat="1" ht="29.25" customHeight="1" thickBot="1">
      <c r="A30" s="48"/>
      <c r="B30" s="200" t="s">
        <v>80</v>
      </c>
      <c r="C30" s="200"/>
      <c r="D30" s="200"/>
      <c r="E30" s="50">
        <f>COUNTIFS(G10:G22, "*", E10:E22, "تالاسمی")</f>
        <v>0</v>
      </c>
      <c r="F30" s="48"/>
      <c r="G30" s="196" t="s">
        <v>82</v>
      </c>
      <c r="H30" s="196"/>
      <c r="I30" s="196"/>
      <c r="J30" s="49">
        <f>SUMIF(E10:E22, "pku", I10:I22)</f>
        <v>0</v>
      </c>
      <c r="K30" s="48"/>
      <c r="L30" s="165" t="s">
        <v>82</v>
      </c>
      <c r="M30" s="165"/>
      <c r="N30" s="165"/>
      <c r="O30" s="67">
        <f>SUMIF(E10:E22, "متابولیک ارثی", I10:I22)</f>
        <v>0</v>
      </c>
      <c r="P30" s="41"/>
      <c r="Q30" s="64"/>
      <c r="R30" s="65"/>
      <c r="S30" s="65"/>
      <c r="T30" s="65"/>
      <c r="U30" s="65"/>
      <c r="V30" s="65"/>
      <c r="W30" s="65"/>
      <c r="X30" s="65"/>
      <c r="Y30" s="65"/>
      <c r="Z30" s="65"/>
      <c r="AA30" s="66"/>
      <c r="AB30" s="64"/>
      <c r="AC30" s="64"/>
      <c r="AD30" s="64"/>
      <c r="AE30" s="48"/>
      <c r="AF30" s="48"/>
      <c r="AG30" s="48"/>
      <c r="AH30" s="48"/>
      <c r="AI30" s="48"/>
      <c r="AJ30" s="48"/>
    </row>
    <row r="31" spans="1:36" s="47" customFormat="1" ht="29.25" customHeight="1" thickBot="1">
      <c r="A31" s="48"/>
      <c r="B31" s="201" t="s">
        <v>81</v>
      </c>
      <c r="C31" s="202"/>
      <c r="D31" s="203"/>
      <c r="E31" s="50">
        <f>COUNTIFS(H10:H22, "*", E10:E22, "تالاسمی")</f>
        <v>0</v>
      </c>
      <c r="F31" s="48"/>
      <c r="G31" s="196" t="s">
        <v>83</v>
      </c>
      <c r="H31" s="196"/>
      <c r="I31" s="196"/>
      <c r="J31" s="49">
        <f>SUMIF(E10:E22, "PKU", J10:J22)</f>
        <v>0</v>
      </c>
      <c r="K31" s="48"/>
      <c r="L31" s="165" t="s">
        <v>83</v>
      </c>
      <c r="M31" s="165"/>
      <c r="N31" s="165"/>
      <c r="O31" s="67">
        <f>SUMIF(E10:E22, "متابولیک ارثی", J10:J22)</f>
        <v>0</v>
      </c>
      <c r="P31" s="41"/>
      <c r="Q31" s="64"/>
      <c r="R31" s="65"/>
      <c r="S31" s="65"/>
      <c r="T31" s="65"/>
      <c r="U31" s="65"/>
      <c r="V31" s="65"/>
      <c r="W31" s="65"/>
      <c r="X31" s="65"/>
      <c r="Y31" s="65"/>
      <c r="Z31" s="65"/>
      <c r="AA31" s="66"/>
      <c r="AB31" s="64"/>
      <c r="AC31" s="64"/>
      <c r="AD31" s="64"/>
      <c r="AE31" s="48"/>
      <c r="AF31" s="48"/>
      <c r="AG31" s="48"/>
      <c r="AH31" s="48"/>
      <c r="AI31" s="48"/>
      <c r="AJ31" s="48"/>
    </row>
    <row r="32" spans="1:36" s="47" customFormat="1" ht="29.25" customHeight="1" thickBot="1">
      <c r="A32" s="48"/>
      <c r="B32" s="200" t="s">
        <v>82</v>
      </c>
      <c r="C32" s="200"/>
      <c r="D32" s="200"/>
      <c r="E32" s="50">
        <f>SUMIF(E10:E22, "تالاسمی", I10:I22)</f>
        <v>0</v>
      </c>
      <c r="F32" s="48"/>
      <c r="G32" s="196" t="s">
        <v>84</v>
      </c>
      <c r="H32" s="196"/>
      <c r="I32" s="196"/>
      <c r="J32" s="49">
        <f>COUNTIFS(K10:K22, "*",E10:E22, "pku")</f>
        <v>0</v>
      </c>
      <c r="K32" s="48"/>
      <c r="L32" s="165" t="s">
        <v>84</v>
      </c>
      <c r="M32" s="165"/>
      <c r="N32" s="165"/>
      <c r="O32" s="67">
        <f>COUNTIFS(K10:K22, "*",E10:E22, "متابولیک ارثی")</f>
        <v>0</v>
      </c>
      <c r="P32" s="41"/>
      <c r="Q32" s="64"/>
      <c r="R32" s="65"/>
      <c r="S32" s="65"/>
      <c r="T32" s="65"/>
      <c r="U32" s="65"/>
      <c r="V32" s="65"/>
      <c r="W32" s="65"/>
      <c r="X32" s="65"/>
      <c r="Y32" s="65"/>
      <c r="Z32" s="65"/>
      <c r="AA32" s="66"/>
      <c r="AB32" s="64"/>
      <c r="AC32" s="64"/>
      <c r="AD32" s="64"/>
      <c r="AE32" s="48"/>
      <c r="AF32" s="48"/>
      <c r="AG32" s="48"/>
      <c r="AH32" s="48"/>
      <c r="AI32" s="48"/>
      <c r="AJ32" s="48"/>
    </row>
    <row r="33" spans="1:36" s="47" customFormat="1" ht="29.25" customHeight="1" thickBot="1">
      <c r="A33" s="48"/>
      <c r="B33" s="200" t="s">
        <v>83</v>
      </c>
      <c r="C33" s="200"/>
      <c r="D33" s="200"/>
      <c r="E33" s="50">
        <f>SUMIF(E10:E22, "تالاسمی", J10:J22)</f>
        <v>0</v>
      </c>
      <c r="F33" s="48"/>
      <c r="G33" s="207" t="s">
        <v>85</v>
      </c>
      <c r="H33" s="208"/>
      <c r="I33" s="209"/>
      <c r="J33" s="49">
        <f>SUMIF(E10:E22, "pku", L10:L22)</f>
        <v>0</v>
      </c>
      <c r="K33" s="48"/>
      <c r="L33" s="204" t="s">
        <v>85</v>
      </c>
      <c r="M33" s="205"/>
      <c r="N33" s="206"/>
      <c r="O33" s="67">
        <f>SUMIF(E10:E22, "متابولیک ارثی", L10:L22)</f>
        <v>0</v>
      </c>
      <c r="P33" s="41"/>
      <c r="Q33" s="64"/>
      <c r="R33" s="65"/>
      <c r="S33" s="65"/>
      <c r="T33" s="65"/>
      <c r="U33" s="65"/>
      <c r="V33" s="65"/>
      <c r="W33" s="65"/>
      <c r="X33" s="65"/>
      <c r="Y33" s="65"/>
      <c r="Z33" s="65"/>
      <c r="AA33" s="66"/>
      <c r="AB33" s="64"/>
      <c r="AC33" s="64"/>
      <c r="AD33" s="64"/>
      <c r="AE33" s="48"/>
      <c r="AF33" s="48"/>
      <c r="AG33" s="48"/>
      <c r="AH33" s="48"/>
      <c r="AI33" s="48"/>
      <c r="AJ33" s="48"/>
    </row>
    <row r="34" spans="1:36" s="47" customFormat="1" ht="29.25" customHeight="1" thickBot="1">
      <c r="A34" s="48"/>
      <c r="B34" s="200" t="s">
        <v>84</v>
      </c>
      <c r="C34" s="200"/>
      <c r="D34" s="200"/>
      <c r="E34" s="50">
        <f>COUNTIFS(K10:K22, "*",E10:E22, "تالاسمی")</f>
        <v>0</v>
      </c>
      <c r="F34" s="48"/>
      <c r="G34" s="196" t="s">
        <v>86</v>
      </c>
      <c r="H34" s="196"/>
      <c r="I34" s="196"/>
      <c r="J34" s="49">
        <f>SUMIF(E10:E22, "pku", M10:M22)</f>
        <v>0</v>
      </c>
      <c r="K34" s="48"/>
      <c r="L34" s="165" t="s">
        <v>86</v>
      </c>
      <c r="M34" s="165"/>
      <c r="N34" s="165"/>
      <c r="O34" s="67">
        <f>SUMIF(E10:E22, "متابولیک ارثی", M10:M22)</f>
        <v>0</v>
      </c>
      <c r="P34" s="41"/>
      <c r="Q34" s="64"/>
      <c r="R34" s="65"/>
      <c r="S34" s="65"/>
      <c r="T34" s="65"/>
      <c r="U34" s="65"/>
      <c r="V34" s="65"/>
      <c r="W34" s="65"/>
      <c r="X34" s="65"/>
      <c r="Y34" s="65"/>
      <c r="Z34" s="65"/>
      <c r="AA34" s="66"/>
      <c r="AB34" s="64"/>
      <c r="AC34" s="64"/>
      <c r="AD34" s="64"/>
      <c r="AE34" s="48"/>
      <c r="AF34" s="48"/>
      <c r="AG34" s="48"/>
      <c r="AH34" s="48"/>
      <c r="AI34" s="48"/>
      <c r="AJ34" s="48"/>
    </row>
    <row r="35" spans="1:36" s="47" customFormat="1" ht="29.25" customHeight="1" thickBot="1">
      <c r="A35" s="48"/>
      <c r="B35" s="201" t="s">
        <v>85</v>
      </c>
      <c r="C35" s="202"/>
      <c r="D35" s="203"/>
      <c r="E35" s="50">
        <f>SUMIF(E10:E22, "تالاسمی", L10:L22)</f>
        <v>0</v>
      </c>
      <c r="F35" s="48"/>
      <c r="G35" s="196" t="s">
        <v>87</v>
      </c>
      <c r="H35" s="196"/>
      <c r="I35" s="196"/>
      <c r="J35" s="49">
        <f>SUMIF(E10:E22, "pku", N10:N22)</f>
        <v>0</v>
      </c>
      <c r="K35" s="48"/>
      <c r="L35" s="165" t="s">
        <v>87</v>
      </c>
      <c r="M35" s="165"/>
      <c r="N35" s="165"/>
      <c r="O35" s="67">
        <f>SUMIF(E10:E22, "متابولیک ارثی", N10:N22)</f>
        <v>0</v>
      </c>
      <c r="P35" s="41"/>
      <c r="Q35" s="64"/>
      <c r="R35" s="65"/>
      <c r="S35" s="65"/>
      <c r="T35" s="65"/>
      <c r="U35" s="65"/>
      <c r="V35" s="65"/>
      <c r="W35" s="65"/>
      <c r="X35" s="65"/>
      <c r="Y35" s="65"/>
      <c r="Z35" s="65"/>
      <c r="AA35" s="66"/>
      <c r="AB35" s="64"/>
      <c r="AC35" s="64"/>
      <c r="AD35" s="64"/>
      <c r="AE35" s="48"/>
      <c r="AF35" s="48"/>
      <c r="AG35" s="48"/>
      <c r="AH35" s="48"/>
      <c r="AI35" s="48"/>
      <c r="AJ35" s="48"/>
    </row>
    <row r="36" spans="1:36" s="47" customFormat="1" ht="29.25" customHeight="1" thickBot="1">
      <c r="A36" s="48"/>
      <c r="B36" s="200" t="s">
        <v>86</v>
      </c>
      <c r="C36" s="200"/>
      <c r="D36" s="200"/>
      <c r="E36" s="50">
        <f>SUMIF(E10:E22, "تالاسمی", M10:M22)</f>
        <v>0</v>
      </c>
      <c r="F36" s="48"/>
      <c r="G36" s="196" t="s">
        <v>88</v>
      </c>
      <c r="H36" s="196"/>
      <c r="I36" s="196"/>
      <c r="J36" s="49">
        <f>SUMIF(E10:E22, "pku", O10:O22)</f>
        <v>0</v>
      </c>
      <c r="K36" s="48"/>
      <c r="L36" s="165" t="s">
        <v>88</v>
      </c>
      <c r="M36" s="165"/>
      <c r="N36" s="165"/>
      <c r="O36" s="67">
        <f>SUMIF(E10:E22, "متابولیک ارثی", O10:O22)</f>
        <v>0</v>
      </c>
      <c r="P36" s="41"/>
      <c r="Q36" s="64"/>
      <c r="R36" s="65"/>
      <c r="S36" s="65"/>
      <c r="T36" s="65"/>
      <c r="U36" s="65"/>
      <c r="V36" s="65"/>
      <c r="W36" s="65"/>
      <c r="X36" s="65"/>
      <c r="Y36" s="65"/>
      <c r="Z36" s="65"/>
      <c r="AA36" s="66"/>
      <c r="AB36" s="64"/>
      <c r="AC36" s="64"/>
      <c r="AD36" s="64"/>
      <c r="AE36" s="48"/>
      <c r="AF36" s="48"/>
      <c r="AG36" s="48"/>
      <c r="AH36" s="48"/>
      <c r="AI36" s="48"/>
      <c r="AJ36" s="48"/>
    </row>
    <row r="37" spans="1:36" s="47" customFormat="1" ht="29.25" customHeight="1" thickBot="1">
      <c r="A37" s="48"/>
      <c r="B37" s="200" t="s">
        <v>87</v>
      </c>
      <c r="C37" s="200"/>
      <c r="D37" s="200"/>
      <c r="E37" s="50">
        <f>SUMIF(E10:E22, "تالاسمی", N10:N22)</f>
        <v>0</v>
      </c>
      <c r="F37" s="48"/>
      <c r="G37" s="196" t="s">
        <v>89</v>
      </c>
      <c r="H37" s="196"/>
      <c r="I37" s="196"/>
      <c r="J37" s="49">
        <f>COUNTIFS(P10:P22, "*",E10:E22, "pku")</f>
        <v>0</v>
      </c>
      <c r="K37" s="48"/>
      <c r="L37" s="165" t="s">
        <v>89</v>
      </c>
      <c r="M37" s="165"/>
      <c r="N37" s="165"/>
      <c r="O37" s="67">
        <f>COUNTIFS(P10:P22, "*",E10:E22, "متابولیک ارثی")</f>
        <v>0</v>
      </c>
      <c r="P37" s="41"/>
      <c r="Q37" s="64"/>
      <c r="R37" s="65"/>
      <c r="S37" s="65"/>
      <c r="T37" s="65"/>
      <c r="U37" s="65"/>
      <c r="V37" s="65"/>
      <c r="W37" s="65"/>
      <c r="X37" s="65"/>
      <c r="Y37" s="65"/>
      <c r="Z37" s="65"/>
      <c r="AA37" s="66"/>
      <c r="AB37" s="64"/>
      <c r="AC37" s="64"/>
      <c r="AD37" s="64"/>
      <c r="AE37" s="48"/>
      <c r="AF37" s="48"/>
      <c r="AG37" s="48"/>
      <c r="AH37" s="48"/>
      <c r="AI37" s="48"/>
      <c r="AJ37" s="48"/>
    </row>
    <row r="38" spans="1:36" s="47" customFormat="1" ht="29.25" customHeight="1" thickBot="1">
      <c r="A38" s="48"/>
      <c r="B38" s="200" t="s">
        <v>88</v>
      </c>
      <c r="C38" s="200"/>
      <c r="D38" s="200"/>
      <c r="E38" s="50">
        <f>SUMIF(E10:E22, "تالاسمی", O10:O22)</f>
        <v>0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1"/>
      <c r="Q38" s="64"/>
      <c r="R38" s="65"/>
      <c r="S38" s="65"/>
      <c r="T38" s="65"/>
      <c r="U38" s="65"/>
      <c r="V38" s="65"/>
      <c r="W38" s="65"/>
      <c r="X38" s="65"/>
      <c r="Y38" s="65"/>
      <c r="Z38" s="65"/>
      <c r="AA38" s="66"/>
      <c r="AB38" s="64"/>
      <c r="AC38" s="64"/>
      <c r="AD38" s="64"/>
      <c r="AE38" s="48"/>
      <c r="AF38" s="48"/>
      <c r="AG38" s="48"/>
      <c r="AH38" s="48"/>
      <c r="AI38" s="48"/>
      <c r="AJ38" s="48"/>
    </row>
    <row r="39" spans="1:36" s="47" customFormat="1" ht="29.25" customHeight="1" thickBot="1">
      <c r="A39" s="48"/>
      <c r="B39" s="200" t="s">
        <v>89</v>
      </c>
      <c r="C39" s="200"/>
      <c r="D39" s="200"/>
      <c r="E39" s="50">
        <f>COUNTIFS(P10:P22, "*",E10:E22, "تالاسمی")</f>
        <v>0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1"/>
      <c r="Q39" s="64"/>
      <c r="R39" s="65"/>
      <c r="S39" s="65"/>
      <c r="T39" s="65"/>
      <c r="U39" s="65"/>
      <c r="V39" s="65"/>
      <c r="W39" s="65"/>
      <c r="X39" s="65"/>
      <c r="Y39" s="65"/>
      <c r="Z39" s="65"/>
      <c r="AA39" s="66"/>
      <c r="AB39" s="64"/>
      <c r="AC39" s="64"/>
      <c r="AD39" s="64"/>
      <c r="AE39" s="48"/>
      <c r="AF39" s="48"/>
      <c r="AG39" s="48"/>
      <c r="AH39" s="48"/>
      <c r="AI39" s="48"/>
      <c r="AJ39" s="48"/>
    </row>
    <row r="40" spans="1:36" s="48" customFormat="1">
      <c r="P40" s="41"/>
      <c r="R40" s="55"/>
      <c r="S40" s="55"/>
      <c r="T40" s="55"/>
      <c r="U40" s="55"/>
      <c r="V40" s="55"/>
      <c r="W40" s="55"/>
      <c r="X40" s="55"/>
      <c r="Y40" s="55"/>
      <c r="Z40" s="55"/>
      <c r="AA40" s="41"/>
    </row>
    <row r="41" spans="1:36" s="48" customFormat="1">
      <c r="P41" s="41"/>
      <c r="R41" s="55"/>
      <c r="S41" s="55"/>
      <c r="T41" s="55"/>
      <c r="U41" s="55"/>
      <c r="V41" s="55"/>
      <c r="W41" s="55"/>
      <c r="X41" s="55"/>
      <c r="Y41" s="55"/>
      <c r="Z41" s="55"/>
      <c r="AA41" s="41"/>
    </row>
    <row r="42" spans="1:36" s="48" customFormat="1">
      <c r="P42" s="41"/>
      <c r="R42" s="55"/>
      <c r="S42" s="55"/>
      <c r="T42" s="55"/>
      <c r="U42" s="55"/>
      <c r="V42" s="55"/>
      <c r="W42" s="55"/>
      <c r="X42" s="55"/>
      <c r="Y42" s="55"/>
      <c r="Z42" s="55"/>
      <c r="AA42" s="41"/>
    </row>
    <row r="43" spans="1:36" s="48" customFormat="1">
      <c r="P43" s="41"/>
      <c r="R43" s="55"/>
      <c r="S43" s="55"/>
      <c r="T43" s="55"/>
      <c r="U43" s="55"/>
      <c r="V43" s="55"/>
      <c r="W43" s="55"/>
      <c r="X43" s="55"/>
      <c r="Y43" s="55"/>
      <c r="Z43" s="55"/>
      <c r="AA43" s="41"/>
    </row>
    <row r="44" spans="1:36" s="48" customFormat="1">
      <c r="P44" s="41"/>
      <c r="R44" s="55"/>
      <c r="S44" s="55"/>
      <c r="T44" s="55"/>
      <c r="U44" s="55"/>
      <c r="V44" s="55"/>
      <c r="W44" s="55"/>
      <c r="X44" s="55"/>
      <c r="Y44" s="55"/>
      <c r="Z44" s="55"/>
      <c r="AA44" s="41"/>
    </row>
    <row r="45" spans="1:36" s="48" customFormat="1">
      <c r="P45" s="41"/>
      <c r="R45" s="55"/>
      <c r="S45" s="55"/>
      <c r="T45" s="55"/>
      <c r="U45" s="55"/>
      <c r="V45" s="55"/>
      <c r="W45" s="55"/>
      <c r="X45" s="55"/>
      <c r="Y45" s="55"/>
      <c r="Z45" s="55"/>
      <c r="AA45" s="41"/>
    </row>
    <row r="46" spans="1:36" s="48" customFormat="1">
      <c r="P46" s="41"/>
      <c r="R46" s="55"/>
      <c r="S46" s="55"/>
      <c r="T46" s="55"/>
      <c r="U46" s="55"/>
      <c r="V46" s="55"/>
      <c r="W46" s="55"/>
      <c r="X46" s="55"/>
      <c r="Y46" s="55"/>
      <c r="Z46" s="55"/>
      <c r="AA46" s="41"/>
    </row>
    <row r="47" spans="1:36" s="48" customFormat="1">
      <c r="P47" s="41"/>
      <c r="R47" s="55"/>
      <c r="S47" s="55"/>
      <c r="T47" s="55"/>
      <c r="U47" s="55"/>
      <c r="V47" s="55"/>
      <c r="W47" s="55"/>
      <c r="X47" s="55"/>
      <c r="Y47" s="55"/>
      <c r="Z47" s="55"/>
      <c r="AA47" s="41"/>
    </row>
    <row r="48" spans="1:36" s="48" customFormat="1">
      <c r="P48" s="41"/>
      <c r="R48" s="55"/>
      <c r="S48" s="55"/>
      <c r="T48" s="55"/>
      <c r="U48" s="55"/>
      <c r="V48" s="55"/>
      <c r="W48" s="55"/>
      <c r="X48" s="55"/>
      <c r="Y48" s="55"/>
      <c r="Z48" s="55"/>
      <c r="AA48" s="41"/>
    </row>
    <row r="49" spans="16:27" s="48" customFormat="1">
      <c r="P49" s="41"/>
      <c r="R49" s="55"/>
      <c r="S49" s="55"/>
      <c r="T49" s="55"/>
      <c r="U49" s="55"/>
      <c r="V49" s="55"/>
      <c r="W49" s="55"/>
      <c r="X49" s="55"/>
      <c r="Y49" s="55"/>
      <c r="Z49" s="55"/>
      <c r="AA49" s="41"/>
    </row>
    <row r="50" spans="16:27" s="48" customFormat="1">
      <c r="P50" s="41"/>
      <c r="R50" s="55"/>
      <c r="S50" s="55"/>
      <c r="T50" s="55"/>
      <c r="U50" s="55"/>
      <c r="V50" s="55"/>
      <c r="W50" s="55"/>
      <c r="X50" s="55"/>
      <c r="Y50" s="55"/>
      <c r="Z50" s="55"/>
      <c r="AA50" s="41"/>
    </row>
    <row r="51" spans="16:27" s="48" customFormat="1">
      <c r="P51" s="41"/>
      <c r="R51" s="55"/>
      <c r="S51" s="55"/>
      <c r="T51" s="55"/>
      <c r="U51" s="55"/>
      <c r="V51" s="55"/>
      <c r="W51" s="55"/>
      <c r="X51" s="55"/>
      <c r="Y51" s="55"/>
      <c r="Z51" s="55"/>
      <c r="AA51" s="41"/>
    </row>
    <row r="52" spans="16:27" s="48" customFormat="1">
      <c r="P52" s="41"/>
      <c r="R52" s="55"/>
      <c r="S52" s="55"/>
      <c r="T52" s="55"/>
      <c r="U52" s="55"/>
      <c r="V52" s="55"/>
      <c r="W52" s="55"/>
      <c r="X52" s="55"/>
      <c r="Y52" s="55"/>
      <c r="Z52" s="55"/>
      <c r="AA52" s="41"/>
    </row>
    <row r="53" spans="16:27" s="48" customFormat="1">
      <c r="P53" s="41"/>
      <c r="R53" s="55"/>
      <c r="S53" s="55"/>
      <c r="T53" s="55"/>
      <c r="U53" s="55"/>
      <c r="V53" s="55"/>
      <c r="W53" s="55"/>
      <c r="X53" s="55"/>
      <c r="Y53" s="55"/>
      <c r="Z53" s="55"/>
      <c r="AA53" s="41"/>
    </row>
    <row r="54" spans="16:27" s="48" customFormat="1">
      <c r="P54" s="41"/>
      <c r="R54" s="55"/>
      <c r="S54" s="55"/>
      <c r="T54" s="55"/>
      <c r="U54" s="55"/>
      <c r="V54" s="55"/>
      <c r="W54" s="55"/>
      <c r="X54" s="55"/>
      <c r="Y54" s="55"/>
      <c r="Z54" s="55"/>
      <c r="AA54" s="41"/>
    </row>
    <row r="55" spans="16:27" s="48" customFormat="1">
      <c r="P55" s="41"/>
      <c r="R55" s="55"/>
      <c r="S55" s="55"/>
      <c r="T55" s="55"/>
      <c r="U55" s="55"/>
      <c r="V55" s="55"/>
      <c r="W55" s="55"/>
      <c r="X55" s="55"/>
      <c r="Y55" s="55"/>
      <c r="Z55" s="55"/>
      <c r="AA55" s="41"/>
    </row>
    <row r="56" spans="16:27" s="48" customFormat="1">
      <c r="P56" s="41"/>
      <c r="R56" s="55"/>
      <c r="S56" s="55"/>
      <c r="T56" s="55"/>
      <c r="U56" s="55"/>
      <c r="V56" s="55"/>
      <c r="W56" s="55"/>
      <c r="X56" s="55"/>
      <c r="Y56" s="55"/>
      <c r="Z56" s="55"/>
      <c r="AA56" s="41"/>
    </row>
    <row r="57" spans="16:27" s="48" customFormat="1">
      <c r="P57" s="41"/>
      <c r="R57" s="55"/>
      <c r="S57" s="55"/>
      <c r="T57" s="55"/>
      <c r="U57" s="55"/>
      <c r="V57" s="55"/>
      <c r="W57" s="55"/>
      <c r="X57" s="55"/>
      <c r="Y57" s="55"/>
      <c r="Z57" s="55"/>
      <c r="AA57" s="41"/>
    </row>
    <row r="58" spans="16:27" s="48" customFormat="1">
      <c r="P58" s="41"/>
      <c r="R58" s="55"/>
      <c r="S58" s="55"/>
      <c r="T58" s="55"/>
      <c r="U58" s="55"/>
      <c r="V58" s="55"/>
      <c r="W58" s="55"/>
      <c r="X58" s="55"/>
      <c r="Y58" s="55"/>
      <c r="Z58" s="55"/>
      <c r="AA58" s="41"/>
    </row>
    <row r="59" spans="16:27" s="48" customFormat="1">
      <c r="P59" s="41"/>
      <c r="R59" s="55"/>
      <c r="S59" s="55"/>
      <c r="T59" s="55"/>
      <c r="U59" s="55"/>
      <c r="V59" s="55"/>
      <c r="W59" s="55"/>
      <c r="X59" s="55"/>
      <c r="Y59" s="55"/>
      <c r="Z59" s="55"/>
      <c r="AA59" s="41"/>
    </row>
    <row r="60" spans="16:27" s="48" customFormat="1">
      <c r="P60" s="41"/>
      <c r="R60" s="55"/>
      <c r="S60" s="55"/>
      <c r="T60" s="55"/>
      <c r="U60" s="55"/>
      <c r="V60" s="55"/>
      <c r="W60" s="55"/>
      <c r="X60" s="55"/>
      <c r="Y60" s="55"/>
      <c r="Z60" s="55"/>
      <c r="AA60" s="41"/>
    </row>
    <row r="61" spans="16:27" s="48" customFormat="1">
      <c r="P61" s="41"/>
      <c r="R61" s="55"/>
      <c r="S61" s="55"/>
      <c r="T61" s="55"/>
      <c r="U61" s="55"/>
      <c r="V61" s="55"/>
      <c r="W61" s="55"/>
      <c r="X61" s="55"/>
      <c r="Y61" s="55"/>
      <c r="Z61" s="55"/>
      <c r="AA61" s="41"/>
    </row>
    <row r="62" spans="16:27" s="48" customFormat="1">
      <c r="P62" s="41"/>
      <c r="R62" s="55"/>
      <c r="S62" s="55"/>
      <c r="T62" s="55"/>
      <c r="U62" s="55"/>
      <c r="V62" s="55"/>
      <c r="W62" s="55"/>
      <c r="X62" s="55"/>
      <c r="Y62" s="55"/>
      <c r="Z62" s="55"/>
      <c r="AA62" s="41"/>
    </row>
    <row r="63" spans="16:27" s="48" customFormat="1">
      <c r="P63" s="41"/>
      <c r="R63" s="55"/>
      <c r="S63" s="55"/>
      <c r="T63" s="55"/>
      <c r="U63" s="55"/>
      <c r="V63" s="55"/>
      <c r="W63" s="55"/>
      <c r="X63" s="55"/>
      <c r="Y63" s="55"/>
      <c r="Z63" s="55"/>
      <c r="AA63" s="41"/>
    </row>
    <row r="64" spans="16:27" s="48" customFormat="1">
      <c r="P64" s="41"/>
      <c r="R64" s="55"/>
      <c r="S64" s="55"/>
      <c r="T64" s="55"/>
      <c r="U64" s="55"/>
      <c r="V64" s="55"/>
      <c r="W64" s="55"/>
      <c r="X64" s="55"/>
      <c r="Y64" s="55"/>
      <c r="Z64" s="55"/>
      <c r="AA64" s="41"/>
    </row>
    <row r="65" spans="16:27" s="48" customFormat="1">
      <c r="P65" s="41"/>
      <c r="R65" s="55"/>
      <c r="S65" s="55"/>
      <c r="T65" s="55"/>
      <c r="U65" s="55"/>
      <c r="V65" s="55"/>
      <c r="W65" s="55"/>
      <c r="X65" s="55"/>
      <c r="Y65" s="55"/>
      <c r="Z65" s="55"/>
      <c r="AA65" s="41"/>
    </row>
    <row r="66" spans="16:27" s="48" customFormat="1">
      <c r="P66" s="41"/>
      <c r="R66" s="55"/>
      <c r="S66" s="55"/>
      <c r="T66" s="55"/>
      <c r="U66" s="55"/>
      <c r="V66" s="55"/>
      <c r="W66" s="55"/>
      <c r="X66" s="55"/>
      <c r="Y66" s="55"/>
      <c r="Z66" s="55"/>
      <c r="AA66" s="41"/>
    </row>
    <row r="67" spans="16:27" s="48" customFormat="1">
      <c r="P67" s="41"/>
      <c r="R67" s="55"/>
      <c r="S67" s="55"/>
      <c r="T67" s="55"/>
      <c r="U67" s="55"/>
      <c r="V67" s="55"/>
      <c r="W67" s="55"/>
      <c r="X67" s="55"/>
      <c r="Y67" s="55"/>
      <c r="Z67" s="55"/>
      <c r="AA67" s="41"/>
    </row>
    <row r="68" spans="16:27" s="48" customFormat="1">
      <c r="P68" s="41"/>
      <c r="R68" s="55"/>
      <c r="S68" s="55"/>
      <c r="T68" s="55"/>
      <c r="U68" s="55"/>
      <c r="V68" s="55"/>
      <c r="W68" s="55"/>
      <c r="X68" s="55"/>
      <c r="Y68" s="55"/>
      <c r="Z68" s="55"/>
      <c r="AA68" s="41"/>
    </row>
    <row r="69" spans="16:27" s="48" customFormat="1">
      <c r="P69" s="41"/>
      <c r="R69" s="55"/>
      <c r="S69" s="55"/>
      <c r="T69" s="55"/>
      <c r="U69" s="55"/>
      <c r="V69" s="55"/>
      <c r="W69" s="55"/>
      <c r="X69" s="55"/>
      <c r="Y69" s="55"/>
      <c r="Z69" s="55"/>
      <c r="AA69" s="41"/>
    </row>
    <row r="70" spans="16:27" s="48" customFormat="1">
      <c r="P70" s="41"/>
      <c r="R70" s="55"/>
      <c r="S70" s="55"/>
      <c r="T70" s="55"/>
      <c r="U70" s="55"/>
      <c r="V70" s="55"/>
      <c r="W70" s="55"/>
      <c r="X70" s="55"/>
      <c r="Y70" s="55"/>
      <c r="Z70" s="55"/>
      <c r="AA70" s="41"/>
    </row>
    <row r="71" spans="16:27" s="48" customFormat="1">
      <c r="P71" s="41"/>
      <c r="R71" s="55"/>
      <c r="S71" s="55"/>
      <c r="T71" s="55"/>
      <c r="U71" s="55"/>
      <c r="V71" s="55"/>
      <c r="W71" s="55"/>
      <c r="X71" s="55"/>
      <c r="Y71" s="55"/>
      <c r="Z71" s="55"/>
      <c r="AA71" s="41"/>
    </row>
    <row r="72" spans="16:27" s="48" customFormat="1">
      <c r="P72" s="41"/>
      <c r="R72" s="55"/>
      <c r="S72" s="55"/>
      <c r="T72" s="55"/>
      <c r="U72" s="55"/>
      <c r="V72" s="55"/>
      <c r="W72" s="55"/>
      <c r="X72" s="55"/>
      <c r="Y72" s="55"/>
      <c r="Z72" s="55"/>
      <c r="AA72" s="41"/>
    </row>
    <row r="73" spans="16:27" s="48" customFormat="1">
      <c r="P73" s="41"/>
      <c r="R73" s="55"/>
      <c r="S73" s="55"/>
      <c r="T73" s="55"/>
      <c r="U73" s="55"/>
      <c r="V73" s="55"/>
      <c r="W73" s="55"/>
      <c r="X73" s="55"/>
      <c r="Y73" s="55"/>
      <c r="Z73" s="55"/>
      <c r="AA73" s="41"/>
    </row>
    <row r="74" spans="16:27" s="48" customFormat="1">
      <c r="P74" s="41"/>
      <c r="R74" s="55"/>
      <c r="S74" s="55"/>
      <c r="T74" s="55"/>
      <c r="U74" s="55"/>
      <c r="V74" s="55"/>
      <c r="W74" s="55"/>
      <c r="X74" s="55"/>
      <c r="Y74" s="55"/>
      <c r="Z74" s="55"/>
      <c r="AA74" s="41"/>
    </row>
    <row r="75" spans="16:27" s="48" customFormat="1">
      <c r="P75" s="41"/>
      <c r="R75" s="55"/>
      <c r="S75" s="55"/>
      <c r="T75" s="55"/>
      <c r="U75" s="55"/>
      <c r="V75" s="55"/>
      <c r="W75" s="55"/>
      <c r="X75" s="55"/>
      <c r="Y75" s="55"/>
      <c r="Z75" s="55"/>
      <c r="AA75" s="41"/>
    </row>
    <row r="76" spans="16:27" s="48" customFormat="1">
      <c r="P76" s="41"/>
      <c r="R76" s="55"/>
      <c r="S76" s="55"/>
      <c r="T76" s="55"/>
      <c r="U76" s="55"/>
      <c r="V76" s="55"/>
      <c r="W76" s="55"/>
      <c r="X76" s="55"/>
      <c r="Y76" s="55"/>
      <c r="Z76" s="55"/>
      <c r="AA76" s="41"/>
    </row>
    <row r="77" spans="16:27" s="48" customFormat="1">
      <c r="P77" s="41"/>
      <c r="R77" s="55"/>
      <c r="S77" s="55"/>
      <c r="T77" s="55"/>
      <c r="U77" s="55"/>
      <c r="V77" s="55"/>
      <c r="W77" s="55"/>
      <c r="X77" s="55"/>
      <c r="Y77" s="55"/>
      <c r="Z77" s="55"/>
      <c r="AA77" s="41"/>
    </row>
    <row r="78" spans="16:27" s="48" customFormat="1">
      <c r="P78" s="41"/>
      <c r="R78" s="55"/>
      <c r="S78" s="55"/>
      <c r="T78" s="55"/>
      <c r="U78" s="55"/>
      <c r="V78" s="55"/>
      <c r="W78" s="55"/>
      <c r="X78" s="55"/>
      <c r="Y78" s="55"/>
      <c r="Z78" s="55"/>
      <c r="AA78" s="41"/>
    </row>
    <row r="79" spans="16:27" s="48" customFormat="1">
      <c r="P79" s="41"/>
      <c r="R79" s="55"/>
      <c r="S79" s="55"/>
      <c r="T79" s="55"/>
      <c r="U79" s="55"/>
      <c r="V79" s="55"/>
      <c r="W79" s="55"/>
      <c r="X79" s="55"/>
      <c r="Y79" s="55"/>
      <c r="Z79" s="55"/>
      <c r="AA79" s="41"/>
    </row>
    <row r="80" spans="16:27" s="48" customFormat="1">
      <c r="P80" s="41"/>
      <c r="R80" s="55"/>
      <c r="S80" s="55"/>
      <c r="T80" s="55"/>
      <c r="U80" s="55"/>
      <c r="V80" s="55"/>
      <c r="W80" s="55"/>
      <c r="X80" s="55"/>
      <c r="Y80" s="55"/>
      <c r="Z80" s="55"/>
      <c r="AA80" s="41"/>
    </row>
    <row r="81" spans="1:36" s="47" customFormat="1">
      <c r="A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1"/>
      <c r="Q81" s="64"/>
      <c r="R81" s="65"/>
      <c r="S81" s="65"/>
      <c r="T81" s="65"/>
      <c r="U81" s="65"/>
      <c r="V81" s="65"/>
      <c r="W81" s="65"/>
      <c r="X81" s="65"/>
      <c r="Y81" s="65"/>
      <c r="Z81" s="65"/>
      <c r="AA81" s="66"/>
      <c r="AB81" s="64"/>
      <c r="AC81" s="64"/>
      <c r="AD81" s="64"/>
      <c r="AE81" s="48"/>
      <c r="AF81" s="48"/>
      <c r="AG81" s="48"/>
      <c r="AH81" s="48"/>
      <c r="AI81" s="48"/>
      <c r="AJ81" s="48"/>
    </row>
    <row r="82" spans="1:36" s="47" customFormat="1">
      <c r="A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1"/>
      <c r="Q82" s="64"/>
      <c r="R82" s="65"/>
      <c r="S82" s="65"/>
      <c r="T82" s="65"/>
      <c r="U82" s="65"/>
      <c r="V82" s="65"/>
      <c r="W82" s="65"/>
      <c r="X82" s="65"/>
      <c r="Y82" s="65"/>
      <c r="Z82" s="65"/>
      <c r="AA82" s="66"/>
      <c r="AB82" s="64"/>
      <c r="AC82" s="64"/>
      <c r="AD82" s="64"/>
      <c r="AE82" s="48"/>
      <c r="AF82" s="48"/>
      <c r="AG82" s="48"/>
      <c r="AH82" s="48"/>
      <c r="AI82" s="48"/>
      <c r="AJ82" s="48"/>
    </row>
    <row r="83" spans="1:36" s="47" customFormat="1">
      <c r="A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1"/>
      <c r="Q83" s="64"/>
      <c r="R83" s="65"/>
      <c r="S83" s="65"/>
      <c r="T83" s="65"/>
      <c r="U83" s="65"/>
      <c r="V83" s="65"/>
      <c r="W83" s="65"/>
      <c r="X83" s="65"/>
      <c r="Y83" s="65"/>
      <c r="Z83" s="65"/>
      <c r="AA83" s="66"/>
      <c r="AB83" s="64"/>
      <c r="AC83" s="64"/>
      <c r="AD83" s="64"/>
      <c r="AE83" s="48"/>
      <c r="AF83" s="48"/>
      <c r="AG83" s="48"/>
      <c r="AH83" s="48"/>
      <c r="AI83" s="48"/>
      <c r="AJ83" s="48"/>
    </row>
    <row r="84" spans="1:36" s="47" customFormat="1">
      <c r="A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1"/>
      <c r="Q84" s="64"/>
      <c r="R84" s="65"/>
      <c r="S84" s="65"/>
      <c r="T84" s="65"/>
      <c r="U84" s="65"/>
      <c r="V84" s="65"/>
      <c r="W84" s="65"/>
      <c r="X84" s="65"/>
      <c r="Y84" s="65"/>
      <c r="Z84" s="65"/>
      <c r="AA84" s="66"/>
      <c r="AB84" s="64"/>
      <c r="AC84" s="64"/>
      <c r="AD84" s="64"/>
      <c r="AE84" s="48"/>
      <c r="AF84" s="48"/>
      <c r="AG84" s="48"/>
      <c r="AH84" s="48"/>
      <c r="AI84" s="48"/>
      <c r="AJ84" s="48"/>
    </row>
    <row r="85" spans="1:36" s="47" customFormat="1">
      <c r="A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1"/>
      <c r="Q85" s="64"/>
      <c r="R85" s="65"/>
      <c r="S85" s="65"/>
      <c r="T85" s="65"/>
      <c r="U85" s="65"/>
      <c r="V85" s="65"/>
      <c r="W85" s="65"/>
      <c r="X85" s="65"/>
      <c r="Y85" s="65"/>
      <c r="Z85" s="65"/>
      <c r="AA85" s="66"/>
      <c r="AB85" s="64"/>
      <c r="AC85" s="64"/>
      <c r="AD85" s="64"/>
      <c r="AE85" s="48"/>
      <c r="AF85" s="48"/>
      <c r="AG85" s="48"/>
      <c r="AH85" s="48"/>
      <c r="AI85" s="48"/>
      <c r="AJ85" s="48"/>
    </row>
    <row r="86" spans="1:36" s="47" customFormat="1">
      <c r="A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1"/>
      <c r="Q86" s="64"/>
      <c r="R86" s="65"/>
      <c r="S86" s="65"/>
      <c r="T86" s="65"/>
      <c r="U86" s="65"/>
      <c r="V86" s="65"/>
      <c r="W86" s="65"/>
      <c r="X86" s="65"/>
      <c r="Y86" s="65"/>
      <c r="Z86" s="65"/>
      <c r="AA86" s="66"/>
      <c r="AB86" s="64"/>
      <c r="AC86" s="64"/>
      <c r="AD86" s="64"/>
      <c r="AE86" s="48"/>
      <c r="AF86" s="48"/>
      <c r="AG86" s="48"/>
      <c r="AH86" s="48"/>
      <c r="AI86" s="48"/>
      <c r="AJ86" s="48"/>
    </row>
    <row r="87" spans="1:36" s="47" customFormat="1">
      <c r="A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1"/>
      <c r="Q87" s="64"/>
      <c r="R87" s="65"/>
      <c r="S87" s="65"/>
      <c r="T87" s="65"/>
      <c r="U87" s="65"/>
      <c r="V87" s="65"/>
      <c r="W87" s="65"/>
      <c r="X87" s="65"/>
      <c r="Y87" s="65"/>
      <c r="Z87" s="65"/>
      <c r="AA87" s="66"/>
      <c r="AB87" s="64"/>
      <c r="AC87" s="64"/>
      <c r="AD87" s="64"/>
      <c r="AE87" s="48"/>
      <c r="AF87" s="48"/>
      <c r="AG87" s="48"/>
      <c r="AH87" s="48"/>
      <c r="AI87" s="48"/>
      <c r="AJ87" s="48"/>
    </row>
    <row r="88" spans="1:36" s="47" customFormat="1">
      <c r="A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1"/>
      <c r="Q88" s="64"/>
      <c r="R88" s="65"/>
      <c r="S88" s="65"/>
      <c r="T88" s="65"/>
      <c r="U88" s="65"/>
      <c r="V88" s="65"/>
      <c r="W88" s="65"/>
      <c r="X88" s="65"/>
      <c r="Y88" s="65"/>
      <c r="Z88" s="65"/>
      <c r="AA88" s="66"/>
      <c r="AB88" s="64"/>
      <c r="AC88" s="64"/>
      <c r="AD88" s="64"/>
      <c r="AE88" s="48"/>
      <c r="AF88" s="48"/>
      <c r="AG88" s="48"/>
      <c r="AH88" s="48"/>
      <c r="AI88" s="48"/>
      <c r="AJ88" s="48"/>
    </row>
    <row r="89" spans="1:36" s="47" customFormat="1">
      <c r="A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1"/>
      <c r="Q89" s="64"/>
      <c r="R89" s="65"/>
      <c r="S89" s="65"/>
      <c r="T89" s="65"/>
      <c r="U89" s="65"/>
      <c r="V89" s="65"/>
      <c r="W89" s="65"/>
      <c r="X89" s="65"/>
      <c r="Y89" s="65"/>
      <c r="Z89" s="65"/>
      <c r="AA89" s="66"/>
      <c r="AB89" s="64"/>
      <c r="AC89" s="64"/>
      <c r="AD89" s="64"/>
      <c r="AE89" s="48"/>
      <c r="AF89" s="48"/>
      <c r="AG89" s="48"/>
      <c r="AH89" s="48"/>
      <c r="AI89" s="48"/>
      <c r="AJ89" s="48"/>
    </row>
    <row r="90" spans="1:36" s="47" customFormat="1">
      <c r="A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1"/>
      <c r="Q90" s="64"/>
      <c r="R90" s="65"/>
      <c r="S90" s="65"/>
      <c r="T90" s="65"/>
      <c r="U90" s="65"/>
      <c r="V90" s="65"/>
      <c r="W90" s="65"/>
      <c r="X90" s="65"/>
      <c r="Y90" s="65"/>
      <c r="Z90" s="65"/>
      <c r="AA90" s="66"/>
      <c r="AB90" s="64"/>
      <c r="AC90" s="64"/>
      <c r="AD90" s="64"/>
      <c r="AE90" s="48"/>
      <c r="AF90" s="48"/>
      <c r="AG90" s="48"/>
      <c r="AH90" s="48"/>
      <c r="AI90" s="48"/>
      <c r="AJ90" s="48"/>
    </row>
    <row r="91" spans="1:36" s="47" customFormat="1">
      <c r="A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1"/>
      <c r="Q91" s="64"/>
      <c r="R91" s="65"/>
      <c r="S91" s="65"/>
      <c r="T91" s="65"/>
      <c r="U91" s="65"/>
      <c r="V91" s="65"/>
      <c r="W91" s="65"/>
      <c r="X91" s="65"/>
      <c r="Y91" s="65"/>
      <c r="Z91" s="65"/>
      <c r="AA91" s="66"/>
      <c r="AB91" s="64"/>
      <c r="AC91" s="64"/>
      <c r="AD91" s="64"/>
      <c r="AE91" s="48"/>
      <c r="AF91" s="48"/>
      <c r="AG91" s="48"/>
      <c r="AH91" s="48"/>
      <c r="AI91" s="48"/>
      <c r="AJ91" s="48"/>
    </row>
    <row r="92" spans="1:36" s="47" customFormat="1">
      <c r="A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1"/>
      <c r="Q92" s="64"/>
      <c r="R92" s="65"/>
      <c r="S92" s="65"/>
      <c r="T92" s="65"/>
      <c r="U92" s="65"/>
      <c r="V92" s="65"/>
      <c r="W92" s="65"/>
      <c r="X92" s="65"/>
      <c r="Y92" s="65"/>
      <c r="Z92" s="65"/>
      <c r="AA92" s="66"/>
      <c r="AB92" s="64"/>
      <c r="AC92" s="64"/>
      <c r="AD92" s="64"/>
      <c r="AE92" s="48"/>
      <c r="AF92" s="48"/>
      <c r="AG92" s="48"/>
      <c r="AH92" s="48"/>
      <c r="AI92" s="48"/>
      <c r="AJ92" s="48"/>
    </row>
    <row r="93" spans="1:36" s="47" customFormat="1">
      <c r="A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1"/>
      <c r="Q93" s="64"/>
      <c r="R93" s="65"/>
      <c r="S93" s="65"/>
      <c r="T93" s="65"/>
      <c r="U93" s="65"/>
      <c r="V93" s="65"/>
      <c r="W93" s="65"/>
      <c r="X93" s="65"/>
      <c r="Y93" s="65"/>
      <c r="Z93" s="65"/>
      <c r="AA93" s="66"/>
      <c r="AB93" s="64"/>
      <c r="AC93" s="64"/>
      <c r="AD93" s="64"/>
      <c r="AE93" s="48"/>
      <c r="AF93" s="48"/>
      <c r="AG93" s="48"/>
      <c r="AH93" s="48"/>
      <c r="AI93" s="48"/>
      <c r="AJ93" s="48"/>
    </row>
    <row r="94" spans="1:36" s="47" customFormat="1">
      <c r="A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1"/>
      <c r="Q94" s="64"/>
      <c r="R94" s="65"/>
      <c r="S94" s="65"/>
      <c r="T94" s="65"/>
      <c r="U94" s="65"/>
      <c r="V94" s="65"/>
      <c r="W94" s="65"/>
      <c r="X94" s="65"/>
      <c r="Y94" s="65"/>
      <c r="Z94" s="65"/>
      <c r="AA94" s="66"/>
      <c r="AB94" s="64"/>
      <c r="AC94" s="64"/>
      <c r="AD94" s="64"/>
      <c r="AE94" s="48"/>
      <c r="AF94" s="48"/>
      <c r="AG94" s="48"/>
      <c r="AH94" s="48"/>
      <c r="AI94" s="48"/>
      <c r="AJ94" s="48"/>
    </row>
    <row r="95" spans="1:36" s="47" customFormat="1">
      <c r="A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1"/>
      <c r="Q95" s="64"/>
      <c r="R95" s="65"/>
      <c r="S95" s="65"/>
      <c r="T95" s="65"/>
      <c r="U95" s="65"/>
      <c r="V95" s="65"/>
      <c r="W95" s="65"/>
      <c r="X95" s="65"/>
      <c r="Y95" s="65"/>
      <c r="Z95" s="65"/>
      <c r="AA95" s="66"/>
      <c r="AB95" s="64"/>
      <c r="AC95" s="64"/>
      <c r="AD95" s="64"/>
      <c r="AE95" s="48"/>
      <c r="AF95" s="48"/>
      <c r="AG95" s="48"/>
      <c r="AH95" s="48"/>
      <c r="AI95" s="48"/>
      <c r="AJ95" s="48"/>
    </row>
    <row r="96" spans="1:36" s="47" customFormat="1">
      <c r="A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1"/>
      <c r="Q96" s="64"/>
      <c r="R96" s="65"/>
      <c r="S96" s="65"/>
      <c r="T96" s="65"/>
      <c r="U96" s="65"/>
      <c r="V96" s="65"/>
      <c r="W96" s="65"/>
      <c r="X96" s="65"/>
      <c r="Y96" s="65"/>
      <c r="Z96" s="65"/>
      <c r="AA96" s="66"/>
      <c r="AB96" s="64"/>
      <c r="AC96" s="64"/>
      <c r="AD96" s="64"/>
      <c r="AE96" s="48"/>
      <c r="AF96" s="48"/>
      <c r="AG96" s="48"/>
      <c r="AH96" s="48"/>
      <c r="AI96" s="48"/>
      <c r="AJ96" s="48"/>
    </row>
    <row r="97" spans="1:36" s="47" customFormat="1">
      <c r="A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1"/>
      <c r="Q97" s="64"/>
      <c r="R97" s="65"/>
      <c r="S97" s="65"/>
      <c r="T97" s="65"/>
      <c r="U97" s="65"/>
      <c r="V97" s="65"/>
      <c r="W97" s="65"/>
      <c r="X97" s="65"/>
      <c r="Y97" s="65"/>
      <c r="Z97" s="65"/>
      <c r="AA97" s="66"/>
      <c r="AB97" s="64"/>
      <c r="AC97" s="64"/>
      <c r="AD97" s="64"/>
      <c r="AE97" s="48"/>
      <c r="AF97" s="48"/>
      <c r="AG97" s="48"/>
      <c r="AH97" s="48"/>
      <c r="AI97" s="48"/>
      <c r="AJ97" s="48"/>
    </row>
    <row r="98" spans="1:36" s="47" customFormat="1">
      <c r="A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1"/>
      <c r="Q98" s="64"/>
      <c r="R98" s="65"/>
      <c r="S98" s="65"/>
      <c r="T98" s="65"/>
      <c r="U98" s="65"/>
      <c r="V98" s="65"/>
      <c r="W98" s="65"/>
      <c r="X98" s="65"/>
      <c r="Y98" s="65"/>
      <c r="Z98" s="65"/>
      <c r="AA98" s="66"/>
      <c r="AB98" s="64"/>
      <c r="AC98" s="64"/>
      <c r="AD98" s="64"/>
      <c r="AE98" s="48"/>
      <c r="AF98" s="48"/>
      <c r="AG98" s="48"/>
      <c r="AH98" s="48"/>
      <c r="AI98" s="48"/>
      <c r="AJ98" s="48"/>
    </row>
    <row r="99" spans="1:36" s="47" customFormat="1">
      <c r="A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1"/>
      <c r="Q99" s="64"/>
      <c r="R99" s="65"/>
      <c r="S99" s="65"/>
      <c r="T99" s="65"/>
      <c r="U99" s="65"/>
      <c r="V99" s="65"/>
      <c r="W99" s="65"/>
      <c r="X99" s="65"/>
      <c r="Y99" s="65"/>
      <c r="Z99" s="65"/>
      <c r="AA99" s="66"/>
      <c r="AB99" s="64"/>
      <c r="AC99" s="64"/>
      <c r="AD99" s="64"/>
      <c r="AE99" s="48"/>
      <c r="AF99" s="48"/>
      <c r="AG99" s="48"/>
      <c r="AH99" s="48"/>
      <c r="AI99" s="48"/>
      <c r="AJ99" s="48"/>
    </row>
    <row r="100" spans="1:36" s="47" customFormat="1">
      <c r="A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1"/>
      <c r="Q100" s="64"/>
      <c r="R100" s="65"/>
      <c r="S100" s="65"/>
      <c r="T100" s="65"/>
      <c r="U100" s="65"/>
      <c r="V100" s="65"/>
      <c r="W100" s="65"/>
      <c r="X100" s="65"/>
      <c r="Y100" s="65"/>
      <c r="Z100" s="65"/>
      <c r="AA100" s="66"/>
      <c r="AB100" s="64"/>
      <c r="AC100" s="64"/>
      <c r="AD100" s="64"/>
      <c r="AE100" s="48"/>
      <c r="AF100" s="48"/>
      <c r="AG100" s="48"/>
      <c r="AH100" s="48"/>
      <c r="AI100" s="48"/>
      <c r="AJ100" s="48"/>
    </row>
    <row r="101" spans="1:36" s="47" customFormat="1">
      <c r="A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1"/>
      <c r="Q101" s="64"/>
      <c r="R101" s="65"/>
      <c r="S101" s="65"/>
      <c r="T101" s="65"/>
      <c r="U101" s="65"/>
      <c r="V101" s="65"/>
      <c r="W101" s="65"/>
      <c r="X101" s="65"/>
      <c r="Y101" s="65"/>
      <c r="Z101" s="65"/>
      <c r="AA101" s="66"/>
      <c r="AB101" s="64"/>
      <c r="AC101" s="64"/>
      <c r="AD101" s="64"/>
      <c r="AE101" s="48"/>
      <c r="AF101" s="48"/>
      <c r="AG101" s="48"/>
      <c r="AH101" s="48"/>
      <c r="AI101" s="48"/>
      <c r="AJ101" s="48"/>
    </row>
    <row r="102" spans="1:36" s="47" customFormat="1">
      <c r="A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1"/>
      <c r="Q102" s="64"/>
      <c r="R102" s="65"/>
      <c r="S102" s="65"/>
      <c r="T102" s="65"/>
      <c r="U102" s="65"/>
      <c r="V102" s="65"/>
      <c r="W102" s="65"/>
      <c r="X102" s="65"/>
      <c r="Y102" s="65"/>
      <c r="Z102" s="65"/>
      <c r="AA102" s="66"/>
      <c r="AB102" s="64"/>
      <c r="AC102" s="64"/>
      <c r="AD102" s="64"/>
      <c r="AE102" s="48"/>
      <c r="AF102" s="48"/>
      <c r="AG102" s="48"/>
      <c r="AH102" s="48"/>
      <c r="AI102" s="48"/>
      <c r="AJ102" s="48"/>
    </row>
    <row r="103" spans="1:36" s="47" customFormat="1">
      <c r="A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1"/>
      <c r="Q103" s="64"/>
      <c r="R103" s="65"/>
      <c r="S103" s="65"/>
      <c r="T103" s="65"/>
      <c r="U103" s="65"/>
      <c r="V103" s="65"/>
      <c r="W103" s="65"/>
      <c r="X103" s="65"/>
      <c r="Y103" s="65"/>
      <c r="Z103" s="65"/>
      <c r="AA103" s="66"/>
      <c r="AB103" s="64"/>
      <c r="AC103" s="64"/>
      <c r="AD103" s="64"/>
      <c r="AE103" s="48"/>
      <c r="AF103" s="48"/>
      <c r="AG103" s="48"/>
      <c r="AH103" s="48"/>
      <c r="AI103" s="48"/>
      <c r="AJ103" s="48"/>
    </row>
    <row r="104" spans="1:36" s="47" customFormat="1">
      <c r="A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1"/>
      <c r="Q104" s="64"/>
      <c r="R104" s="65"/>
      <c r="S104" s="65"/>
      <c r="T104" s="65"/>
      <c r="U104" s="65"/>
      <c r="V104" s="65"/>
      <c r="W104" s="65"/>
      <c r="X104" s="65"/>
      <c r="Y104" s="65"/>
      <c r="Z104" s="65"/>
      <c r="AA104" s="66"/>
      <c r="AB104" s="64"/>
      <c r="AC104" s="64"/>
      <c r="AD104" s="64"/>
      <c r="AE104" s="48"/>
      <c r="AF104" s="48"/>
      <c r="AG104" s="48"/>
      <c r="AH104" s="48"/>
      <c r="AI104" s="48"/>
      <c r="AJ104" s="48"/>
    </row>
    <row r="105" spans="1:36" s="47" customFormat="1">
      <c r="A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1"/>
      <c r="Q105" s="64"/>
      <c r="R105" s="65"/>
      <c r="S105" s="65"/>
      <c r="T105" s="65"/>
      <c r="U105" s="65"/>
      <c r="V105" s="65"/>
      <c r="W105" s="65"/>
      <c r="X105" s="65"/>
      <c r="Y105" s="65"/>
      <c r="Z105" s="65"/>
      <c r="AA105" s="66"/>
      <c r="AB105" s="64"/>
      <c r="AC105" s="64"/>
      <c r="AD105" s="64"/>
      <c r="AE105" s="48"/>
      <c r="AF105" s="48"/>
      <c r="AG105" s="48"/>
      <c r="AH105" s="48"/>
      <c r="AI105" s="48"/>
      <c r="AJ105" s="48"/>
    </row>
    <row r="106" spans="1:36" s="47" customFormat="1">
      <c r="A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1"/>
      <c r="Q106" s="64"/>
      <c r="R106" s="65"/>
      <c r="S106" s="65"/>
      <c r="T106" s="65"/>
      <c r="U106" s="65"/>
      <c r="V106" s="65"/>
      <c r="W106" s="65"/>
      <c r="X106" s="65"/>
      <c r="Y106" s="65"/>
      <c r="Z106" s="65"/>
      <c r="AA106" s="66"/>
      <c r="AB106" s="64"/>
      <c r="AC106" s="64"/>
      <c r="AD106" s="64"/>
      <c r="AE106" s="48"/>
      <c r="AF106" s="48"/>
      <c r="AG106" s="48"/>
      <c r="AH106" s="48"/>
      <c r="AI106" s="48"/>
      <c r="AJ106" s="48"/>
    </row>
    <row r="107" spans="1:36" s="47" customFormat="1">
      <c r="A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1"/>
      <c r="Q107" s="64"/>
      <c r="R107" s="65"/>
      <c r="S107" s="65"/>
      <c r="T107" s="65"/>
      <c r="U107" s="65"/>
      <c r="V107" s="65"/>
      <c r="W107" s="65"/>
      <c r="X107" s="65"/>
      <c r="Y107" s="65"/>
      <c r="Z107" s="65"/>
      <c r="AA107" s="66"/>
      <c r="AB107" s="64"/>
      <c r="AC107" s="64"/>
      <c r="AD107" s="64"/>
      <c r="AE107" s="48"/>
      <c r="AF107" s="48"/>
      <c r="AG107" s="48"/>
      <c r="AH107" s="48"/>
      <c r="AI107" s="48"/>
      <c r="AJ107" s="48"/>
    </row>
    <row r="108" spans="1:36" s="47" customFormat="1">
      <c r="A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1"/>
      <c r="Q108" s="64"/>
      <c r="R108" s="65"/>
      <c r="S108" s="65"/>
      <c r="T108" s="65"/>
      <c r="U108" s="65"/>
      <c r="V108" s="65"/>
      <c r="W108" s="65"/>
      <c r="X108" s="65"/>
      <c r="Y108" s="65"/>
      <c r="Z108" s="65"/>
      <c r="AA108" s="66"/>
      <c r="AB108" s="64"/>
      <c r="AC108" s="64"/>
      <c r="AD108" s="64"/>
      <c r="AE108" s="48"/>
      <c r="AF108" s="48"/>
      <c r="AG108" s="48"/>
      <c r="AH108" s="48"/>
      <c r="AI108" s="48"/>
      <c r="AJ108" s="48"/>
    </row>
    <row r="109" spans="1:36" s="47" customFormat="1">
      <c r="A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1"/>
      <c r="Q109" s="64"/>
      <c r="R109" s="65"/>
      <c r="S109" s="65"/>
      <c r="T109" s="65"/>
      <c r="U109" s="65"/>
      <c r="V109" s="65"/>
      <c r="W109" s="65"/>
      <c r="X109" s="65"/>
      <c r="Y109" s="65"/>
      <c r="Z109" s="65"/>
      <c r="AA109" s="66"/>
      <c r="AB109" s="64"/>
      <c r="AC109" s="64"/>
      <c r="AD109" s="64"/>
      <c r="AE109" s="48"/>
      <c r="AF109" s="48"/>
      <c r="AG109" s="48"/>
      <c r="AH109" s="48"/>
      <c r="AI109" s="48"/>
      <c r="AJ109" s="48"/>
    </row>
    <row r="110" spans="1:36" s="47" customFormat="1">
      <c r="A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1"/>
      <c r="Q110" s="64"/>
      <c r="R110" s="65"/>
      <c r="S110" s="65"/>
      <c r="T110" s="65"/>
      <c r="U110" s="65"/>
      <c r="V110" s="65"/>
      <c r="W110" s="65"/>
      <c r="X110" s="65"/>
      <c r="Y110" s="65"/>
      <c r="Z110" s="65"/>
      <c r="AA110" s="66"/>
      <c r="AB110" s="64"/>
      <c r="AC110" s="64"/>
      <c r="AD110" s="64"/>
      <c r="AE110" s="48"/>
      <c r="AF110" s="48"/>
      <c r="AG110" s="48"/>
      <c r="AH110" s="48"/>
      <c r="AI110" s="48"/>
      <c r="AJ110" s="48"/>
    </row>
    <row r="111" spans="1:36" s="47" customFormat="1">
      <c r="A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1"/>
      <c r="Q111" s="64"/>
      <c r="R111" s="65"/>
      <c r="S111" s="65"/>
      <c r="T111" s="65"/>
      <c r="U111" s="65"/>
      <c r="V111" s="65"/>
      <c r="W111" s="65"/>
      <c r="X111" s="65"/>
      <c r="Y111" s="65"/>
      <c r="Z111" s="65"/>
      <c r="AA111" s="66"/>
      <c r="AB111" s="64"/>
      <c r="AC111" s="64"/>
      <c r="AD111" s="64"/>
      <c r="AE111" s="48"/>
      <c r="AF111" s="48"/>
      <c r="AG111" s="48"/>
      <c r="AH111" s="48"/>
      <c r="AI111" s="48"/>
      <c r="AJ111" s="48"/>
    </row>
    <row r="112" spans="1:36" s="47" customFormat="1">
      <c r="A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1"/>
      <c r="Q112" s="64"/>
      <c r="R112" s="65"/>
      <c r="S112" s="65"/>
      <c r="T112" s="65"/>
      <c r="U112" s="65"/>
      <c r="V112" s="65"/>
      <c r="W112" s="65"/>
      <c r="X112" s="65"/>
      <c r="Y112" s="65"/>
      <c r="Z112" s="65"/>
      <c r="AA112" s="66"/>
      <c r="AB112" s="64"/>
      <c r="AC112" s="64"/>
      <c r="AD112" s="64"/>
      <c r="AE112" s="48"/>
      <c r="AF112" s="48"/>
      <c r="AG112" s="48"/>
      <c r="AH112" s="48"/>
      <c r="AI112" s="48"/>
      <c r="AJ112" s="48"/>
    </row>
    <row r="113" spans="1:36" s="47" customFormat="1">
      <c r="A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1"/>
      <c r="Q113" s="64"/>
      <c r="R113" s="65"/>
      <c r="S113" s="65"/>
      <c r="T113" s="65"/>
      <c r="U113" s="65"/>
      <c r="V113" s="65"/>
      <c r="W113" s="65"/>
      <c r="X113" s="65"/>
      <c r="Y113" s="65"/>
      <c r="Z113" s="65"/>
      <c r="AA113" s="66"/>
      <c r="AB113" s="64"/>
      <c r="AC113" s="64"/>
      <c r="AD113" s="64"/>
      <c r="AE113" s="48"/>
      <c r="AF113" s="48"/>
      <c r="AG113" s="48"/>
      <c r="AH113" s="48"/>
      <c r="AI113" s="48"/>
      <c r="AJ113" s="48"/>
    </row>
    <row r="114" spans="1:36" s="47" customFormat="1">
      <c r="A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1"/>
      <c r="Q114" s="64"/>
      <c r="R114" s="65"/>
      <c r="S114" s="65"/>
      <c r="T114" s="65"/>
      <c r="U114" s="65"/>
      <c r="V114" s="65"/>
      <c r="W114" s="65"/>
      <c r="X114" s="65"/>
      <c r="Y114" s="65"/>
      <c r="Z114" s="65"/>
      <c r="AA114" s="66"/>
      <c r="AB114" s="64"/>
      <c r="AC114" s="64"/>
      <c r="AD114" s="64"/>
      <c r="AE114" s="48"/>
      <c r="AF114" s="48"/>
      <c r="AG114" s="48"/>
      <c r="AH114" s="48"/>
      <c r="AI114" s="48"/>
      <c r="AJ114" s="48"/>
    </row>
    <row r="115" spans="1:36" s="47" customFormat="1">
      <c r="A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1"/>
      <c r="Q115" s="64"/>
      <c r="R115" s="65"/>
      <c r="S115" s="65"/>
      <c r="T115" s="65"/>
      <c r="U115" s="65"/>
      <c r="V115" s="65"/>
      <c r="W115" s="65"/>
      <c r="X115" s="65"/>
      <c r="Y115" s="65"/>
      <c r="Z115" s="65"/>
      <c r="AA115" s="66"/>
      <c r="AB115" s="64"/>
      <c r="AC115" s="64"/>
      <c r="AD115" s="64"/>
      <c r="AE115" s="48"/>
      <c r="AF115" s="48"/>
      <c r="AG115" s="48"/>
      <c r="AH115" s="48"/>
      <c r="AI115" s="48"/>
      <c r="AJ115" s="48"/>
    </row>
    <row r="116" spans="1:36" s="47" customFormat="1">
      <c r="A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1"/>
      <c r="Q116" s="64"/>
      <c r="R116" s="65"/>
      <c r="S116" s="65"/>
      <c r="T116" s="65"/>
      <c r="U116" s="65"/>
      <c r="V116" s="65"/>
      <c r="W116" s="65"/>
      <c r="X116" s="65"/>
      <c r="Y116" s="65"/>
      <c r="Z116" s="65"/>
      <c r="AA116" s="66"/>
      <c r="AB116" s="64"/>
      <c r="AC116" s="64"/>
      <c r="AD116" s="64"/>
      <c r="AE116" s="48"/>
      <c r="AF116" s="48"/>
      <c r="AG116" s="48"/>
      <c r="AH116" s="48"/>
      <c r="AI116" s="48"/>
      <c r="AJ116" s="48"/>
    </row>
    <row r="117" spans="1:36" s="47" customFormat="1">
      <c r="A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1"/>
      <c r="Q117" s="64"/>
      <c r="R117" s="65"/>
      <c r="S117" s="65"/>
      <c r="T117" s="65"/>
      <c r="U117" s="65"/>
      <c r="V117" s="65"/>
      <c r="W117" s="65"/>
      <c r="X117" s="65"/>
      <c r="Y117" s="65"/>
      <c r="Z117" s="65"/>
      <c r="AA117" s="66"/>
      <c r="AB117" s="64"/>
      <c r="AC117" s="64"/>
      <c r="AD117" s="64"/>
      <c r="AE117" s="48"/>
      <c r="AF117" s="48"/>
      <c r="AG117" s="48"/>
      <c r="AH117" s="48"/>
      <c r="AI117" s="48"/>
      <c r="AJ117" s="48"/>
    </row>
    <row r="118" spans="1:36" s="47" customFormat="1">
      <c r="A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1"/>
      <c r="Q118" s="64"/>
      <c r="R118" s="65"/>
      <c r="S118" s="65"/>
      <c r="T118" s="65"/>
      <c r="U118" s="65"/>
      <c r="V118" s="65"/>
      <c r="W118" s="65"/>
      <c r="X118" s="65"/>
      <c r="Y118" s="65"/>
      <c r="Z118" s="65"/>
      <c r="AA118" s="66"/>
      <c r="AB118" s="64"/>
      <c r="AC118" s="64"/>
      <c r="AD118" s="64"/>
      <c r="AE118" s="48"/>
      <c r="AF118" s="48"/>
      <c r="AG118" s="48"/>
      <c r="AH118" s="48"/>
      <c r="AI118" s="48"/>
      <c r="AJ118" s="48"/>
    </row>
    <row r="119" spans="1:36" s="47" customFormat="1">
      <c r="A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1"/>
      <c r="Q119" s="64"/>
      <c r="R119" s="65"/>
      <c r="S119" s="65"/>
      <c r="T119" s="65"/>
      <c r="U119" s="65"/>
      <c r="V119" s="65"/>
      <c r="W119" s="65"/>
      <c r="X119" s="65"/>
      <c r="Y119" s="65"/>
      <c r="Z119" s="65"/>
      <c r="AA119" s="66"/>
      <c r="AB119" s="64"/>
      <c r="AC119" s="64"/>
      <c r="AD119" s="64"/>
      <c r="AE119" s="48"/>
      <c r="AF119" s="48"/>
      <c r="AG119" s="48"/>
      <c r="AH119" s="48"/>
      <c r="AI119" s="48"/>
      <c r="AJ119" s="48"/>
    </row>
    <row r="120" spans="1:36" s="47" customFormat="1">
      <c r="A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1"/>
      <c r="Q120" s="64"/>
      <c r="R120" s="65"/>
      <c r="S120" s="65"/>
      <c r="T120" s="65"/>
      <c r="U120" s="65"/>
      <c r="V120" s="65"/>
      <c r="W120" s="65"/>
      <c r="X120" s="65"/>
      <c r="Y120" s="65"/>
      <c r="Z120" s="65"/>
      <c r="AA120" s="66"/>
      <c r="AB120" s="64"/>
      <c r="AC120" s="64"/>
      <c r="AD120" s="64"/>
      <c r="AE120" s="48"/>
      <c r="AF120" s="48"/>
      <c r="AG120" s="48"/>
      <c r="AH120" s="48"/>
      <c r="AI120" s="48"/>
      <c r="AJ120" s="48"/>
    </row>
    <row r="121" spans="1:36" s="47" customFormat="1">
      <c r="A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1"/>
      <c r="Q121" s="64"/>
      <c r="R121" s="65"/>
      <c r="S121" s="65"/>
      <c r="T121" s="65"/>
      <c r="U121" s="65"/>
      <c r="V121" s="65"/>
      <c r="W121" s="65"/>
      <c r="X121" s="65"/>
      <c r="Y121" s="65"/>
      <c r="Z121" s="65"/>
      <c r="AA121" s="66"/>
      <c r="AB121" s="64"/>
      <c r="AC121" s="64"/>
      <c r="AD121" s="64"/>
      <c r="AE121" s="48"/>
      <c r="AF121" s="48"/>
      <c r="AG121" s="48"/>
      <c r="AH121" s="48"/>
      <c r="AI121" s="48"/>
      <c r="AJ121" s="48"/>
    </row>
    <row r="122" spans="1:36" s="47" customFormat="1">
      <c r="A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1"/>
      <c r="Q122" s="64"/>
      <c r="R122" s="65"/>
      <c r="S122" s="65"/>
      <c r="T122" s="65"/>
      <c r="U122" s="65"/>
      <c r="V122" s="65"/>
      <c r="W122" s="65"/>
      <c r="X122" s="65"/>
      <c r="Y122" s="65"/>
      <c r="Z122" s="65"/>
      <c r="AA122" s="66"/>
      <c r="AB122" s="64"/>
      <c r="AC122" s="64"/>
      <c r="AD122" s="64"/>
      <c r="AE122" s="48"/>
      <c r="AF122" s="48"/>
      <c r="AG122" s="48"/>
      <c r="AH122" s="48"/>
      <c r="AI122" s="48"/>
      <c r="AJ122" s="48"/>
    </row>
    <row r="123" spans="1:36" s="47" customFormat="1">
      <c r="A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1"/>
      <c r="Q123" s="64"/>
      <c r="R123" s="65"/>
      <c r="S123" s="65"/>
      <c r="T123" s="65"/>
      <c r="U123" s="65"/>
      <c r="V123" s="65"/>
      <c r="W123" s="65"/>
      <c r="X123" s="65"/>
      <c r="Y123" s="65"/>
      <c r="Z123" s="65"/>
      <c r="AA123" s="66"/>
      <c r="AB123" s="64"/>
      <c r="AC123" s="64"/>
      <c r="AD123" s="64"/>
      <c r="AE123" s="48"/>
      <c r="AF123" s="48"/>
      <c r="AG123" s="48"/>
      <c r="AH123" s="48"/>
      <c r="AI123" s="48"/>
      <c r="AJ123" s="48"/>
    </row>
    <row r="124" spans="1:36" s="47" customFormat="1">
      <c r="A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1"/>
      <c r="Q124" s="64"/>
      <c r="R124" s="65"/>
      <c r="S124" s="65"/>
      <c r="T124" s="65"/>
      <c r="U124" s="65"/>
      <c r="V124" s="65"/>
      <c r="W124" s="65"/>
      <c r="X124" s="65"/>
      <c r="Y124" s="65"/>
      <c r="Z124" s="65"/>
      <c r="AA124" s="66"/>
      <c r="AB124" s="64"/>
      <c r="AC124" s="64"/>
      <c r="AD124" s="64"/>
      <c r="AE124" s="48"/>
      <c r="AF124" s="48"/>
      <c r="AG124" s="48"/>
      <c r="AH124" s="48"/>
      <c r="AI124" s="48"/>
      <c r="AJ124" s="48"/>
    </row>
    <row r="125" spans="1:36" s="47" customFormat="1">
      <c r="A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1"/>
      <c r="Q125" s="64"/>
      <c r="R125" s="65"/>
      <c r="S125" s="65"/>
      <c r="T125" s="65"/>
      <c r="U125" s="65"/>
      <c r="V125" s="65"/>
      <c r="W125" s="65"/>
      <c r="X125" s="65"/>
      <c r="Y125" s="65"/>
      <c r="Z125" s="65"/>
      <c r="AA125" s="66"/>
      <c r="AB125" s="64"/>
      <c r="AC125" s="64"/>
      <c r="AD125" s="64"/>
      <c r="AE125" s="48"/>
      <c r="AF125" s="48"/>
      <c r="AG125" s="48"/>
      <c r="AH125" s="48"/>
      <c r="AI125" s="48"/>
      <c r="AJ125" s="48"/>
    </row>
    <row r="126" spans="1:36" s="47" customFormat="1">
      <c r="A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1"/>
      <c r="Q126" s="64"/>
      <c r="R126" s="65"/>
      <c r="S126" s="65"/>
      <c r="T126" s="65"/>
      <c r="U126" s="65"/>
      <c r="V126" s="65"/>
      <c r="W126" s="65"/>
      <c r="X126" s="65"/>
      <c r="Y126" s="65"/>
      <c r="Z126" s="65"/>
      <c r="AA126" s="66"/>
      <c r="AB126" s="64"/>
      <c r="AC126" s="64"/>
      <c r="AD126" s="64"/>
      <c r="AE126" s="48"/>
      <c r="AF126" s="48"/>
      <c r="AG126" s="48"/>
      <c r="AH126" s="48"/>
      <c r="AI126" s="48"/>
      <c r="AJ126" s="48"/>
    </row>
    <row r="127" spans="1:36" s="47" customFormat="1">
      <c r="A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1"/>
      <c r="Q127" s="64"/>
      <c r="R127" s="65"/>
      <c r="S127" s="65"/>
      <c r="T127" s="65"/>
      <c r="U127" s="65"/>
      <c r="V127" s="65"/>
      <c r="W127" s="65"/>
      <c r="X127" s="65"/>
      <c r="Y127" s="65"/>
      <c r="Z127" s="65"/>
      <c r="AA127" s="66"/>
      <c r="AB127" s="64"/>
      <c r="AC127" s="64"/>
      <c r="AD127" s="64"/>
      <c r="AE127" s="48"/>
      <c r="AF127" s="48"/>
      <c r="AG127" s="48"/>
      <c r="AH127" s="48"/>
      <c r="AI127" s="48"/>
      <c r="AJ127" s="48"/>
    </row>
    <row r="128" spans="1:36" s="47" customFormat="1">
      <c r="A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1"/>
      <c r="Q128" s="64"/>
      <c r="R128" s="65"/>
      <c r="S128" s="65"/>
      <c r="T128" s="65"/>
      <c r="U128" s="65"/>
      <c r="V128" s="65"/>
      <c r="W128" s="65"/>
      <c r="X128" s="65"/>
      <c r="Y128" s="65"/>
      <c r="Z128" s="65"/>
      <c r="AA128" s="66"/>
      <c r="AB128" s="64"/>
      <c r="AC128" s="64"/>
      <c r="AD128" s="64"/>
      <c r="AE128" s="48"/>
      <c r="AF128" s="48"/>
      <c r="AG128" s="48"/>
      <c r="AH128" s="48"/>
      <c r="AI128" s="48"/>
      <c r="AJ128" s="48"/>
    </row>
    <row r="129" spans="1:36" s="47" customFormat="1">
      <c r="A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1"/>
      <c r="Q129" s="64"/>
      <c r="R129" s="65"/>
      <c r="S129" s="65"/>
      <c r="T129" s="65"/>
      <c r="U129" s="65"/>
      <c r="V129" s="65"/>
      <c r="W129" s="65"/>
      <c r="X129" s="65"/>
      <c r="Y129" s="65"/>
      <c r="Z129" s="65"/>
      <c r="AA129" s="66"/>
      <c r="AB129" s="64"/>
      <c r="AC129" s="64"/>
      <c r="AD129" s="64"/>
      <c r="AE129" s="48"/>
      <c r="AF129" s="48"/>
      <c r="AG129" s="48"/>
      <c r="AH129" s="48"/>
      <c r="AI129" s="48"/>
      <c r="AJ129" s="48"/>
    </row>
    <row r="130" spans="1:36" s="47" customFormat="1">
      <c r="A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1"/>
      <c r="Q130" s="64"/>
      <c r="R130" s="65"/>
      <c r="S130" s="65"/>
      <c r="T130" s="65"/>
      <c r="U130" s="65"/>
      <c r="V130" s="65"/>
      <c r="W130" s="65"/>
      <c r="X130" s="65"/>
      <c r="Y130" s="65"/>
      <c r="Z130" s="65"/>
      <c r="AA130" s="66"/>
      <c r="AB130" s="64"/>
      <c r="AC130" s="64"/>
      <c r="AD130" s="64"/>
      <c r="AE130" s="48"/>
      <c r="AF130" s="48"/>
      <c r="AG130" s="48"/>
      <c r="AH130" s="48"/>
      <c r="AI130" s="48"/>
      <c r="AJ130" s="48"/>
    </row>
    <row r="131" spans="1:36" s="47" customFormat="1">
      <c r="A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1"/>
      <c r="Q131" s="64"/>
      <c r="R131" s="65"/>
      <c r="S131" s="65"/>
      <c r="T131" s="65"/>
      <c r="U131" s="65"/>
      <c r="V131" s="65"/>
      <c r="W131" s="65"/>
      <c r="X131" s="65"/>
      <c r="Y131" s="65"/>
      <c r="Z131" s="65"/>
      <c r="AA131" s="66"/>
      <c r="AB131" s="64"/>
      <c r="AC131" s="64"/>
      <c r="AD131" s="64"/>
      <c r="AE131" s="48"/>
      <c r="AF131" s="48"/>
      <c r="AG131" s="48"/>
      <c r="AH131" s="48"/>
      <c r="AI131" s="48"/>
      <c r="AJ131" s="48"/>
    </row>
    <row r="132" spans="1:36" s="47" customFormat="1">
      <c r="A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1"/>
      <c r="Q132" s="64"/>
      <c r="R132" s="65"/>
      <c r="S132" s="65"/>
      <c r="T132" s="65"/>
      <c r="U132" s="65"/>
      <c r="V132" s="65"/>
      <c r="W132" s="65"/>
      <c r="X132" s="65"/>
      <c r="Y132" s="65"/>
      <c r="Z132" s="65"/>
      <c r="AA132" s="66"/>
      <c r="AB132" s="64"/>
      <c r="AC132" s="64"/>
      <c r="AD132" s="64"/>
      <c r="AE132" s="48"/>
      <c r="AF132" s="48"/>
      <c r="AG132" s="48"/>
      <c r="AH132" s="48"/>
      <c r="AI132" s="48"/>
      <c r="AJ132" s="48"/>
    </row>
    <row r="133" spans="1:36" s="47" customFormat="1">
      <c r="A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1"/>
      <c r="Q133" s="64"/>
      <c r="R133" s="65"/>
      <c r="S133" s="65"/>
      <c r="T133" s="65"/>
      <c r="U133" s="65"/>
      <c r="V133" s="65"/>
      <c r="W133" s="65"/>
      <c r="X133" s="65"/>
      <c r="Y133" s="65"/>
      <c r="Z133" s="65"/>
      <c r="AA133" s="66"/>
      <c r="AB133" s="64"/>
      <c r="AC133" s="64"/>
      <c r="AD133" s="64"/>
      <c r="AE133" s="48"/>
      <c r="AF133" s="48"/>
      <c r="AG133" s="48"/>
      <c r="AH133" s="48"/>
      <c r="AI133" s="48"/>
      <c r="AJ133" s="48"/>
    </row>
    <row r="134" spans="1:36" s="47" customFormat="1">
      <c r="A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1"/>
      <c r="Q134" s="64"/>
      <c r="R134" s="65"/>
      <c r="S134" s="65"/>
      <c r="T134" s="65"/>
      <c r="U134" s="65"/>
      <c r="V134" s="65"/>
      <c r="W134" s="65"/>
      <c r="X134" s="65"/>
      <c r="Y134" s="65"/>
      <c r="Z134" s="65"/>
      <c r="AA134" s="66"/>
      <c r="AB134" s="64"/>
      <c r="AC134" s="64"/>
      <c r="AD134" s="64"/>
      <c r="AE134" s="48"/>
      <c r="AF134" s="48"/>
      <c r="AG134" s="48"/>
      <c r="AH134" s="48"/>
      <c r="AI134" s="48"/>
      <c r="AJ134" s="48"/>
    </row>
    <row r="135" spans="1:36" s="47" customFormat="1">
      <c r="A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1"/>
      <c r="Q135" s="64"/>
      <c r="R135" s="65"/>
      <c r="S135" s="65"/>
      <c r="T135" s="65"/>
      <c r="U135" s="65"/>
      <c r="V135" s="65"/>
      <c r="W135" s="65"/>
      <c r="X135" s="65"/>
      <c r="Y135" s="65"/>
      <c r="Z135" s="65"/>
      <c r="AA135" s="66"/>
      <c r="AB135" s="64"/>
      <c r="AC135" s="64"/>
      <c r="AD135" s="64"/>
      <c r="AE135" s="48"/>
      <c r="AF135" s="48"/>
      <c r="AG135" s="48"/>
      <c r="AH135" s="48"/>
      <c r="AI135" s="48"/>
      <c r="AJ135" s="48"/>
    </row>
    <row r="136" spans="1:36" s="47" customFormat="1">
      <c r="A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1"/>
      <c r="Q136" s="64"/>
      <c r="R136" s="65"/>
      <c r="S136" s="65"/>
      <c r="T136" s="65"/>
      <c r="U136" s="65"/>
      <c r="V136" s="65"/>
      <c r="W136" s="65"/>
      <c r="X136" s="65"/>
      <c r="Y136" s="65"/>
      <c r="Z136" s="65"/>
      <c r="AA136" s="66"/>
      <c r="AB136" s="64"/>
      <c r="AC136" s="64"/>
      <c r="AD136" s="64"/>
      <c r="AE136" s="48"/>
      <c r="AF136" s="48"/>
      <c r="AG136" s="48"/>
      <c r="AH136" s="48"/>
      <c r="AI136" s="48"/>
      <c r="AJ136" s="48"/>
    </row>
    <row r="137" spans="1:36" s="47" customFormat="1">
      <c r="A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1"/>
      <c r="Q137" s="64"/>
      <c r="R137" s="65"/>
      <c r="S137" s="65"/>
      <c r="T137" s="65"/>
      <c r="U137" s="65"/>
      <c r="V137" s="65"/>
      <c r="W137" s="65"/>
      <c r="X137" s="65"/>
      <c r="Y137" s="65"/>
      <c r="Z137" s="65"/>
      <c r="AA137" s="66"/>
      <c r="AB137" s="64"/>
      <c r="AC137" s="64"/>
      <c r="AD137" s="64"/>
      <c r="AE137" s="48"/>
      <c r="AF137" s="48"/>
      <c r="AG137" s="48"/>
      <c r="AH137" s="48"/>
      <c r="AI137" s="48"/>
      <c r="AJ137" s="48"/>
    </row>
    <row r="138" spans="1:36" s="47" customFormat="1">
      <c r="A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64"/>
      <c r="R138" s="65"/>
      <c r="S138" s="65"/>
      <c r="T138" s="65"/>
      <c r="U138" s="65"/>
      <c r="V138" s="65"/>
      <c r="W138" s="65"/>
      <c r="X138" s="65"/>
      <c r="Y138" s="65"/>
      <c r="Z138" s="65"/>
      <c r="AA138" s="66"/>
      <c r="AB138" s="64"/>
      <c r="AC138" s="64"/>
      <c r="AD138" s="64"/>
      <c r="AE138" s="48"/>
      <c r="AF138" s="48"/>
      <c r="AG138" s="48"/>
      <c r="AH138" s="48"/>
      <c r="AI138" s="48"/>
      <c r="AJ138" s="48"/>
    </row>
    <row r="139" spans="1:36" s="47" customFormat="1">
      <c r="A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64"/>
      <c r="R139" s="65"/>
      <c r="S139" s="65"/>
      <c r="T139" s="65"/>
      <c r="U139" s="65"/>
      <c r="V139" s="65"/>
      <c r="W139" s="65"/>
      <c r="X139" s="65"/>
      <c r="Y139" s="65"/>
      <c r="Z139" s="65"/>
      <c r="AA139" s="66"/>
      <c r="AB139" s="64"/>
      <c r="AC139" s="64"/>
      <c r="AD139" s="64"/>
      <c r="AE139" s="48"/>
      <c r="AF139" s="48"/>
      <c r="AG139" s="48"/>
      <c r="AH139" s="48"/>
      <c r="AI139" s="48"/>
      <c r="AJ139" s="48"/>
    </row>
    <row r="140" spans="1:36" s="47" customFormat="1">
      <c r="A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64"/>
      <c r="R140" s="65"/>
      <c r="S140" s="65"/>
      <c r="T140" s="65"/>
      <c r="U140" s="65"/>
      <c r="V140" s="65"/>
      <c r="W140" s="65"/>
      <c r="X140" s="65"/>
      <c r="Y140" s="65"/>
      <c r="Z140" s="65"/>
      <c r="AA140" s="66"/>
      <c r="AB140" s="64"/>
      <c r="AC140" s="64"/>
      <c r="AD140" s="64"/>
      <c r="AE140" s="48"/>
      <c r="AF140" s="48"/>
      <c r="AG140" s="48"/>
      <c r="AH140" s="48"/>
      <c r="AI140" s="48"/>
      <c r="AJ140" s="48"/>
    </row>
    <row r="141" spans="1:36" s="47" customFormat="1">
      <c r="A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64"/>
      <c r="R141" s="65"/>
      <c r="S141" s="65"/>
      <c r="T141" s="65"/>
      <c r="U141" s="65"/>
      <c r="V141" s="65"/>
      <c r="W141" s="65"/>
      <c r="X141" s="65"/>
      <c r="Y141" s="65"/>
      <c r="Z141" s="65"/>
      <c r="AA141" s="66"/>
      <c r="AB141" s="64"/>
      <c r="AC141" s="64"/>
      <c r="AD141" s="64"/>
      <c r="AE141" s="48"/>
      <c r="AF141" s="48"/>
      <c r="AG141" s="48"/>
      <c r="AH141" s="48"/>
      <c r="AI141" s="48"/>
      <c r="AJ141" s="48"/>
    </row>
    <row r="142" spans="1:36" s="47" customFormat="1">
      <c r="A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64"/>
      <c r="R142" s="65"/>
      <c r="S142" s="65"/>
      <c r="T142" s="65"/>
      <c r="U142" s="65"/>
      <c r="V142" s="65"/>
      <c r="W142" s="65"/>
      <c r="X142" s="65"/>
      <c r="Y142" s="65"/>
      <c r="Z142" s="65"/>
      <c r="AA142" s="66"/>
      <c r="AB142" s="64"/>
      <c r="AC142" s="64"/>
      <c r="AD142" s="64"/>
      <c r="AE142" s="48"/>
      <c r="AF142" s="48"/>
      <c r="AG142" s="48"/>
      <c r="AH142" s="48"/>
      <c r="AI142" s="48"/>
      <c r="AJ142" s="48"/>
    </row>
    <row r="143" spans="1:36" s="47" customFormat="1">
      <c r="A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64"/>
      <c r="R143" s="65"/>
      <c r="S143" s="65"/>
      <c r="T143" s="65"/>
      <c r="U143" s="65"/>
      <c r="V143" s="65"/>
      <c r="W143" s="65"/>
      <c r="X143" s="65"/>
      <c r="Y143" s="65"/>
      <c r="Z143" s="65"/>
      <c r="AA143" s="66"/>
      <c r="AB143" s="64"/>
      <c r="AC143" s="64"/>
      <c r="AD143" s="64"/>
      <c r="AE143" s="48"/>
      <c r="AF143" s="48"/>
      <c r="AG143" s="48"/>
      <c r="AH143" s="48"/>
      <c r="AI143" s="48"/>
      <c r="AJ143" s="48"/>
    </row>
    <row r="144" spans="1:36" s="47" customFormat="1">
      <c r="A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64"/>
      <c r="R144" s="65"/>
      <c r="S144" s="65"/>
      <c r="T144" s="65"/>
      <c r="U144" s="65"/>
      <c r="V144" s="65"/>
      <c r="W144" s="65"/>
      <c r="X144" s="65"/>
      <c r="Y144" s="65"/>
      <c r="Z144" s="65"/>
      <c r="AA144" s="66"/>
      <c r="AB144" s="64"/>
      <c r="AC144" s="64"/>
      <c r="AD144" s="64"/>
      <c r="AE144" s="48"/>
      <c r="AF144" s="48"/>
      <c r="AG144" s="48"/>
      <c r="AH144" s="48"/>
      <c r="AI144" s="48"/>
      <c r="AJ144" s="48"/>
    </row>
    <row r="145" spans="1:36" s="47" customFormat="1">
      <c r="A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64"/>
      <c r="R145" s="65"/>
      <c r="S145" s="65"/>
      <c r="T145" s="65"/>
      <c r="U145" s="65"/>
      <c r="V145" s="65"/>
      <c r="W145" s="65"/>
      <c r="X145" s="65"/>
      <c r="Y145" s="65"/>
      <c r="Z145" s="65"/>
      <c r="AA145" s="66"/>
      <c r="AB145" s="64"/>
      <c r="AC145" s="64"/>
      <c r="AD145" s="64"/>
      <c r="AE145" s="48"/>
      <c r="AF145" s="48"/>
      <c r="AG145" s="48"/>
      <c r="AH145" s="48"/>
      <c r="AI145" s="48"/>
      <c r="AJ145" s="48"/>
    </row>
    <row r="146" spans="1:36" s="47" customFormat="1">
      <c r="A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64"/>
      <c r="R146" s="65"/>
      <c r="S146" s="65"/>
      <c r="T146" s="65"/>
      <c r="U146" s="65"/>
      <c r="V146" s="65"/>
      <c r="W146" s="65"/>
      <c r="X146" s="65"/>
      <c r="Y146" s="65"/>
      <c r="Z146" s="65"/>
      <c r="AA146" s="66"/>
      <c r="AB146" s="64"/>
      <c r="AC146" s="64"/>
      <c r="AD146" s="64"/>
      <c r="AE146" s="48"/>
      <c r="AF146" s="48"/>
      <c r="AG146" s="48"/>
      <c r="AH146" s="48"/>
      <c r="AI146" s="48"/>
      <c r="AJ146" s="48"/>
    </row>
    <row r="147" spans="1:36" s="47" customFormat="1">
      <c r="A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64"/>
      <c r="R147" s="65"/>
      <c r="S147" s="65"/>
      <c r="T147" s="65"/>
      <c r="U147" s="65"/>
      <c r="V147" s="65"/>
      <c r="W147" s="65"/>
      <c r="X147" s="65"/>
      <c r="Y147" s="65"/>
      <c r="Z147" s="65"/>
      <c r="AA147" s="66"/>
      <c r="AB147" s="64"/>
      <c r="AC147" s="64"/>
      <c r="AD147" s="64"/>
      <c r="AE147" s="48"/>
      <c r="AF147" s="48"/>
      <c r="AG147" s="48"/>
      <c r="AH147" s="48"/>
      <c r="AI147" s="48"/>
      <c r="AJ147" s="48"/>
    </row>
    <row r="148" spans="1:36" s="47" customFormat="1">
      <c r="A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64"/>
      <c r="R148" s="65"/>
      <c r="S148" s="65"/>
      <c r="T148" s="65"/>
      <c r="U148" s="65"/>
      <c r="V148" s="65"/>
      <c r="W148" s="65"/>
      <c r="X148" s="65"/>
      <c r="Y148" s="65"/>
      <c r="Z148" s="65"/>
      <c r="AA148" s="66"/>
      <c r="AB148" s="64"/>
      <c r="AC148" s="64"/>
      <c r="AD148" s="64"/>
      <c r="AE148" s="48"/>
      <c r="AF148" s="48"/>
      <c r="AG148" s="48"/>
      <c r="AH148" s="48"/>
      <c r="AI148" s="48"/>
      <c r="AJ148" s="48"/>
    </row>
    <row r="149" spans="1:36" s="47" customFormat="1">
      <c r="A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64"/>
      <c r="R149" s="65"/>
      <c r="S149" s="65"/>
      <c r="T149" s="65"/>
      <c r="U149" s="65"/>
      <c r="V149" s="65"/>
      <c r="W149" s="65"/>
      <c r="X149" s="65"/>
      <c r="Y149" s="65"/>
      <c r="Z149" s="65"/>
      <c r="AA149" s="66"/>
      <c r="AB149" s="64"/>
      <c r="AC149" s="64"/>
      <c r="AD149" s="64"/>
      <c r="AE149" s="48"/>
      <c r="AF149" s="48"/>
      <c r="AG149" s="48"/>
      <c r="AH149" s="48"/>
      <c r="AI149" s="48"/>
      <c r="AJ149" s="48"/>
    </row>
    <row r="150" spans="1:36" s="47" customFormat="1">
      <c r="A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64"/>
      <c r="R150" s="65"/>
      <c r="S150" s="65"/>
      <c r="T150" s="65"/>
      <c r="U150" s="65"/>
      <c r="V150" s="65"/>
      <c r="W150" s="65"/>
      <c r="X150" s="65"/>
      <c r="Y150" s="65"/>
      <c r="Z150" s="65"/>
      <c r="AA150" s="66"/>
      <c r="AB150" s="64"/>
      <c r="AC150" s="64"/>
      <c r="AD150" s="64"/>
      <c r="AE150" s="48"/>
      <c r="AF150" s="48"/>
      <c r="AG150" s="48"/>
      <c r="AH150" s="48"/>
      <c r="AI150" s="48"/>
      <c r="AJ150" s="48"/>
    </row>
    <row r="151" spans="1:36" s="47" customFormat="1">
      <c r="A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64"/>
      <c r="R151" s="65"/>
      <c r="S151" s="65"/>
      <c r="T151" s="65"/>
      <c r="U151" s="65"/>
      <c r="V151" s="65"/>
      <c r="W151" s="65"/>
      <c r="X151" s="65"/>
      <c r="Y151" s="65"/>
      <c r="Z151" s="65"/>
      <c r="AA151" s="66"/>
      <c r="AB151" s="64"/>
      <c r="AC151" s="64"/>
      <c r="AD151" s="64"/>
      <c r="AE151" s="48"/>
      <c r="AF151" s="48"/>
      <c r="AG151" s="48"/>
      <c r="AH151" s="48"/>
      <c r="AI151" s="48"/>
      <c r="AJ151" s="48"/>
    </row>
    <row r="152" spans="1:36" s="47" customFormat="1">
      <c r="A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64"/>
      <c r="R152" s="65"/>
      <c r="S152" s="65"/>
      <c r="T152" s="65"/>
      <c r="U152" s="65"/>
      <c r="V152" s="65"/>
      <c r="W152" s="65"/>
      <c r="X152" s="65"/>
      <c r="Y152" s="65"/>
      <c r="Z152" s="65"/>
      <c r="AA152" s="66"/>
      <c r="AB152" s="64"/>
      <c r="AC152" s="64"/>
      <c r="AD152" s="64"/>
      <c r="AE152" s="48"/>
      <c r="AF152" s="48"/>
      <c r="AG152" s="48"/>
      <c r="AH152" s="48"/>
      <c r="AI152" s="48"/>
      <c r="AJ152" s="48"/>
    </row>
    <row r="153" spans="1:36" s="47" customFormat="1">
      <c r="A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64"/>
      <c r="R153" s="65"/>
      <c r="S153" s="65"/>
      <c r="T153" s="65"/>
      <c r="U153" s="65"/>
      <c r="V153" s="65"/>
      <c r="W153" s="65"/>
      <c r="X153" s="65"/>
      <c r="Y153" s="65"/>
      <c r="Z153" s="65"/>
      <c r="AA153" s="66"/>
      <c r="AB153" s="64"/>
      <c r="AC153" s="64"/>
      <c r="AD153" s="64"/>
      <c r="AE153" s="48"/>
      <c r="AF153" s="48"/>
      <c r="AG153" s="48"/>
      <c r="AH153" s="48"/>
      <c r="AI153" s="48"/>
      <c r="AJ153" s="48"/>
    </row>
    <row r="154" spans="1:36" s="47" customFormat="1">
      <c r="A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64"/>
      <c r="R154" s="65"/>
      <c r="S154" s="65"/>
      <c r="T154" s="65"/>
      <c r="U154" s="65"/>
      <c r="V154" s="65"/>
      <c r="W154" s="65"/>
      <c r="X154" s="65"/>
      <c r="Y154" s="65"/>
      <c r="Z154" s="65"/>
      <c r="AA154" s="66"/>
      <c r="AB154" s="64"/>
      <c r="AC154" s="64"/>
      <c r="AD154" s="64"/>
      <c r="AE154" s="48"/>
      <c r="AF154" s="48"/>
      <c r="AG154" s="48"/>
      <c r="AH154" s="48"/>
      <c r="AI154" s="48"/>
      <c r="AJ154" s="48"/>
    </row>
    <row r="155" spans="1:36" s="47" customFormat="1">
      <c r="A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64"/>
      <c r="R155" s="65"/>
      <c r="S155" s="65"/>
      <c r="T155" s="65"/>
      <c r="U155" s="65"/>
      <c r="V155" s="65"/>
      <c r="W155" s="65"/>
      <c r="X155" s="65"/>
      <c r="Y155" s="65"/>
      <c r="Z155" s="65"/>
      <c r="AA155" s="66"/>
      <c r="AB155" s="64"/>
      <c r="AC155" s="64"/>
      <c r="AD155" s="64"/>
      <c r="AE155" s="48"/>
      <c r="AF155" s="48"/>
      <c r="AG155" s="48"/>
      <c r="AH155" s="48"/>
      <c r="AI155" s="48"/>
      <c r="AJ155" s="48"/>
    </row>
    <row r="156" spans="1:36" s="47" customFormat="1">
      <c r="A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64"/>
      <c r="R156" s="65"/>
      <c r="S156" s="65"/>
      <c r="T156" s="65"/>
      <c r="U156" s="65"/>
      <c r="V156" s="65"/>
      <c r="W156" s="65"/>
      <c r="X156" s="65"/>
      <c r="Y156" s="65"/>
      <c r="Z156" s="65"/>
      <c r="AA156" s="66"/>
      <c r="AB156" s="64"/>
      <c r="AC156" s="64"/>
      <c r="AD156" s="64"/>
      <c r="AE156" s="48"/>
      <c r="AF156" s="48"/>
      <c r="AG156" s="48"/>
      <c r="AH156" s="48"/>
      <c r="AI156" s="48"/>
      <c r="AJ156" s="48"/>
    </row>
    <row r="157" spans="1:36" s="47" customFormat="1">
      <c r="A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64"/>
      <c r="R157" s="65"/>
      <c r="S157" s="65"/>
      <c r="T157" s="65"/>
      <c r="U157" s="65"/>
      <c r="V157" s="65"/>
      <c r="W157" s="65"/>
      <c r="X157" s="65"/>
      <c r="Y157" s="65"/>
      <c r="Z157" s="65"/>
      <c r="AA157" s="66"/>
      <c r="AB157" s="64"/>
      <c r="AC157" s="64"/>
      <c r="AD157" s="64"/>
      <c r="AE157" s="48"/>
      <c r="AF157" s="48"/>
      <c r="AG157" s="48"/>
      <c r="AH157" s="48"/>
      <c r="AI157" s="48"/>
      <c r="AJ157" s="48"/>
    </row>
    <row r="158" spans="1:36" s="47" customFormat="1">
      <c r="A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64"/>
      <c r="R158" s="65"/>
      <c r="S158" s="65"/>
      <c r="T158" s="65"/>
      <c r="U158" s="65"/>
      <c r="V158" s="65"/>
      <c r="W158" s="65"/>
      <c r="X158" s="65"/>
      <c r="Y158" s="65"/>
      <c r="Z158" s="65"/>
      <c r="AA158" s="66"/>
      <c r="AB158" s="64"/>
      <c r="AC158" s="64"/>
      <c r="AD158" s="64"/>
      <c r="AE158" s="48"/>
      <c r="AF158" s="48"/>
      <c r="AG158" s="48"/>
      <c r="AH158" s="48"/>
      <c r="AI158" s="48"/>
      <c r="AJ158" s="48"/>
    </row>
    <row r="159" spans="1:36" s="47" customFormat="1">
      <c r="A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64"/>
      <c r="R159" s="65"/>
      <c r="S159" s="65"/>
      <c r="T159" s="65"/>
      <c r="U159" s="65"/>
      <c r="V159" s="65"/>
      <c r="W159" s="65"/>
      <c r="X159" s="65"/>
      <c r="Y159" s="65"/>
      <c r="Z159" s="65"/>
      <c r="AA159" s="66"/>
      <c r="AB159" s="64"/>
      <c r="AC159" s="64"/>
      <c r="AD159" s="64"/>
      <c r="AE159" s="48"/>
      <c r="AF159" s="48"/>
      <c r="AG159" s="48"/>
      <c r="AH159" s="48"/>
      <c r="AI159" s="48"/>
      <c r="AJ159" s="48"/>
    </row>
    <row r="160" spans="1:36" s="47" customFormat="1">
      <c r="A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64"/>
      <c r="R160" s="65"/>
      <c r="S160" s="65"/>
      <c r="T160" s="65"/>
      <c r="U160" s="65"/>
      <c r="V160" s="65"/>
      <c r="W160" s="65"/>
      <c r="X160" s="65"/>
      <c r="Y160" s="65"/>
      <c r="Z160" s="65"/>
      <c r="AA160" s="66"/>
      <c r="AB160" s="64"/>
      <c r="AC160" s="64"/>
      <c r="AD160" s="64"/>
      <c r="AE160" s="48"/>
      <c r="AF160" s="48"/>
      <c r="AG160" s="48"/>
      <c r="AH160" s="48"/>
      <c r="AI160" s="48"/>
      <c r="AJ160" s="48"/>
    </row>
    <row r="161" spans="1:36" s="47" customFormat="1">
      <c r="A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64"/>
      <c r="R161" s="65"/>
      <c r="S161" s="65"/>
      <c r="T161" s="65"/>
      <c r="U161" s="65"/>
      <c r="V161" s="65"/>
      <c r="W161" s="65"/>
      <c r="X161" s="65"/>
      <c r="Y161" s="65"/>
      <c r="Z161" s="65"/>
      <c r="AA161" s="66"/>
      <c r="AB161" s="64"/>
      <c r="AC161" s="64"/>
      <c r="AD161" s="64"/>
      <c r="AE161" s="48"/>
      <c r="AF161" s="48"/>
      <c r="AG161" s="48"/>
      <c r="AH161" s="48"/>
      <c r="AI161" s="48"/>
      <c r="AJ161" s="48"/>
    </row>
    <row r="162" spans="1:36" s="47" customFormat="1">
      <c r="A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64"/>
      <c r="R162" s="65"/>
      <c r="S162" s="65"/>
      <c r="T162" s="65"/>
      <c r="U162" s="65"/>
      <c r="V162" s="65"/>
      <c r="W162" s="65"/>
      <c r="X162" s="65"/>
      <c r="Y162" s="65"/>
      <c r="Z162" s="65"/>
      <c r="AA162" s="66"/>
      <c r="AB162" s="64"/>
      <c r="AC162" s="64"/>
      <c r="AD162" s="64"/>
      <c r="AE162" s="48"/>
      <c r="AF162" s="48"/>
      <c r="AG162" s="48"/>
      <c r="AH162" s="48"/>
      <c r="AI162" s="48"/>
      <c r="AJ162" s="48"/>
    </row>
    <row r="163" spans="1:36" s="47" customFormat="1">
      <c r="A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64"/>
      <c r="R163" s="65"/>
      <c r="S163" s="65"/>
      <c r="T163" s="65"/>
      <c r="U163" s="65"/>
      <c r="V163" s="65"/>
      <c r="W163" s="65"/>
      <c r="X163" s="65"/>
      <c r="Y163" s="65"/>
      <c r="Z163" s="65"/>
      <c r="AA163" s="66"/>
      <c r="AB163" s="64"/>
      <c r="AC163" s="64"/>
      <c r="AD163" s="64"/>
      <c r="AE163" s="48"/>
      <c r="AF163" s="48"/>
      <c r="AG163" s="48"/>
      <c r="AH163" s="48"/>
      <c r="AI163" s="48"/>
      <c r="AJ163" s="48"/>
    </row>
    <row r="164" spans="1:36" s="47" customFormat="1">
      <c r="A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64"/>
      <c r="R164" s="65"/>
      <c r="S164" s="65"/>
      <c r="T164" s="65"/>
      <c r="U164" s="65"/>
      <c r="V164" s="65"/>
      <c r="W164" s="65"/>
      <c r="X164" s="65"/>
      <c r="Y164" s="65"/>
      <c r="Z164" s="65"/>
      <c r="AA164" s="66"/>
      <c r="AB164" s="64"/>
      <c r="AC164" s="64"/>
      <c r="AD164" s="64"/>
      <c r="AE164" s="48"/>
      <c r="AF164" s="48"/>
      <c r="AG164" s="48"/>
      <c r="AH164" s="48"/>
      <c r="AI164" s="48"/>
      <c r="AJ164" s="48"/>
    </row>
    <row r="165" spans="1:36" s="47" customFormat="1">
      <c r="A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64"/>
      <c r="R165" s="65"/>
      <c r="S165" s="65"/>
      <c r="T165" s="65"/>
      <c r="U165" s="65"/>
      <c r="V165" s="65"/>
      <c r="W165" s="65"/>
      <c r="X165" s="65"/>
      <c r="Y165" s="65"/>
      <c r="Z165" s="65"/>
      <c r="AA165" s="66"/>
      <c r="AB165" s="64"/>
      <c r="AC165" s="64"/>
      <c r="AD165" s="64"/>
      <c r="AE165" s="48"/>
      <c r="AF165" s="48"/>
      <c r="AG165" s="48"/>
      <c r="AH165" s="48"/>
      <c r="AI165" s="48"/>
      <c r="AJ165" s="48"/>
    </row>
    <row r="166" spans="1:36" s="47" customFormat="1">
      <c r="A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64"/>
      <c r="R166" s="65"/>
      <c r="S166" s="65"/>
      <c r="T166" s="65"/>
      <c r="U166" s="65"/>
      <c r="V166" s="65"/>
      <c r="W166" s="65"/>
      <c r="X166" s="65"/>
      <c r="Y166" s="65"/>
      <c r="Z166" s="65"/>
      <c r="AA166" s="66"/>
      <c r="AB166" s="64"/>
      <c r="AC166" s="64"/>
      <c r="AD166" s="64"/>
      <c r="AE166" s="48"/>
      <c r="AF166" s="48"/>
      <c r="AG166" s="48"/>
      <c r="AH166" s="48"/>
      <c r="AI166" s="48"/>
      <c r="AJ166" s="48"/>
    </row>
    <row r="167" spans="1:36" s="47" customFormat="1">
      <c r="A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64"/>
      <c r="R167" s="65"/>
      <c r="S167" s="65"/>
      <c r="T167" s="65"/>
      <c r="U167" s="65"/>
      <c r="V167" s="65"/>
      <c r="W167" s="65"/>
      <c r="X167" s="65"/>
      <c r="Y167" s="65"/>
      <c r="Z167" s="65"/>
      <c r="AA167" s="66"/>
      <c r="AB167" s="64"/>
      <c r="AC167" s="64"/>
      <c r="AD167" s="64"/>
      <c r="AE167" s="48"/>
      <c r="AF167" s="48"/>
      <c r="AG167" s="48"/>
      <c r="AH167" s="48"/>
      <c r="AI167" s="48"/>
      <c r="AJ167" s="48"/>
    </row>
    <row r="168" spans="1:36" s="47" customFormat="1">
      <c r="A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64"/>
      <c r="R168" s="65"/>
      <c r="S168" s="65"/>
      <c r="T168" s="65"/>
      <c r="U168" s="65"/>
      <c r="V168" s="65"/>
      <c r="W168" s="65"/>
      <c r="X168" s="65"/>
      <c r="Y168" s="65"/>
      <c r="Z168" s="65"/>
      <c r="AA168" s="66"/>
      <c r="AB168" s="64"/>
      <c r="AC168" s="64"/>
      <c r="AD168" s="64"/>
      <c r="AE168" s="48"/>
      <c r="AF168" s="48"/>
      <c r="AG168" s="48"/>
      <c r="AH168" s="48"/>
      <c r="AI168" s="48"/>
      <c r="AJ168" s="48"/>
    </row>
    <row r="169" spans="1:36" s="47" customFormat="1">
      <c r="A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64"/>
      <c r="R169" s="65"/>
      <c r="S169" s="65"/>
      <c r="T169" s="65"/>
      <c r="U169" s="65"/>
      <c r="V169" s="65"/>
      <c r="W169" s="65"/>
      <c r="X169" s="65"/>
      <c r="Y169" s="65"/>
      <c r="Z169" s="65"/>
      <c r="AA169" s="66"/>
      <c r="AB169" s="64"/>
      <c r="AC169" s="64"/>
      <c r="AD169" s="64"/>
      <c r="AE169" s="48"/>
      <c r="AF169" s="48"/>
      <c r="AG169" s="48"/>
      <c r="AH169" s="48"/>
      <c r="AI169" s="48"/>
      <c r="AJ169" s="48"/>
    </row>
    <row r="170" spans="1:36" s="47" customFormat="1">
      <c r="A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64"/>
      <c r="R170" s="65"/>
      <c r="S170" s="65"/>
      <c r="T170" s="65"/>
      <c r="U170" s="65"/>
      <c r="V170" s="65"/>
      <c r="W170" s="65"/>
      <c r="X170" s="65"/>
      <c r="Y170" s="65"/>
      <c r="Z170" s="65"/>
      <c r="AA170" s="66"/>
      <c r="AB170" s="64"/>
      <c r="AC170" s="64"/>
      <c r="AD170" s="64"/>
      <c r="AE170" s="48"/>
      <c r="AF170" s="48"/>
      <c r="AG170" s="48"/>
      <c r="AH170" s="48"/>
      <c r="AI170" s="48"/>
      <c r="AJ170" s="48"/>
    </row>
    <row r="171" spans="1:36" s="47" customFormat="1">
      <c r="A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64"/>
      <c r="R171" s="65"/>
      <c r="S171" s="65"/>
      <c r="T171" s="65"/>
      <c r="U171" s="65"/>
      <c r="V171" s="65"/>
      <c r="W171" s="65"/>
      <c r="X171" s="65"/>
      <c r="Y171" s="65"/>
      <c r="Z171" s="65"/>
      <c r="AA171" s="66"/>
      <c r="AB171" s="64"/>
      <c r="AC171" s="64"/>
      <c r="AD171" s="64"/>
      <c r="AE171" s="48"/>
      <c r="AF171" s="48"/>
      <c r="AG171" s="48"/>
      <c r="AH171" s="48"/>
      <c r="AI171" s="48"/>
      <c r="AJ171" s="48"/>
    </row>
    <row r="172" spans="1:36" s="47" customFormat="1">
      <c r="A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64"/>
      <c r="R172" s="65"/>
      <c r="S172" s="65"/>
      <c r="T172" s="65"/>
      <c r="U172" s="65"/>
      <c r="V172" s="65"/>
      <c r="W172" s="65"/>
      <c r="X172" s="65"/>
      <c r="Y172" s="65"/>
      <c r="Z172" s="65"/>
      <c r="AA172" s="66"/>
      <c r="AB172" s="64"/>
      <c r="AC172" s="64"/>
      <c r="AD172" s="64"/>
      <c r="AE172" s="48"/>
      <c r="AF172" s="48"/>
      <c r="AG172" s="48"/>
      <c r="AH172" s="48"/>
      <c r="AI172" s="48"/>
      <c r="AJ172" s="48"/>
    </row>
    <row r="173" spans="1:36" s="47" customFormat="1">
      <c r="A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64"/>
      <c r="R173" s="65"/>
      <c r="S173" s="65"/>
      <c r="T173" s="65"/>
      <c r="U173" s="65"/>
      <c r="V173" s="65"/>
      <c r="W173" s="65"/>
      <c r="X173" s="65"/>
      <c r="Y173" s="65"/>
      <c r="Z173" s="65"/>
      <c r="AA173" s="66"/>
      <c r="AB173" s="64"/>
      <c r="AC173" s="64"/>
      <c r="AD173" s="64"/>
      <c r="AE173" s="48"/>
      <c r="AF173" s="48"/>
      <c r="AG173" s="48"/>
      <c r="AH173" s="48"/>
      <c r="AI173" s="48"/>
      <c r="AJ173" s="48"/>
    </row>
    <row r="174" spans="1:36" s="47" customFormat="1">
      <c r="A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64"/>
      <c r="R174" s="65"/>
      <c r="S174" s="65"/>
      <c r="T174" s="65"/>
      <c r="U174" s="65"/>
      <c r="V174" s="65"/>
      <c r="W174" s="65"/>
      <c r="X174" s="65"/>
      <c r="Y174" s="65"/>
      <c r="Z174" s="65"/>
      <c r="AA174" s="66"/>
      <c r="AB174" s="64"/>
      <c r="AC174" s="64"/>
      <c r="AD174" s="64"/>
      <c r="AE174" s="48"/>
      <c r="AF174" s="48"/>
      <c r="AG174" s="48"/>
      <c r="AH174" s="48"/>
      <c r="AI174" s="48"/>
      <c r="AJ174" s="48"/>
    </row>
    <row r="175" spans="1:36" s="47" customFormat="1">
      <c r="A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64"/>
      <c r="R175" s="65"/>
      <c r="S175" s="65"/>
      <c r="T175" s="65"/>
      <c r="U175" s="65"/>
      <c r="V175" s="65"/>
      <c r="W175" s="65"/>
      <c r="X175" s="65"/>
      <c r="Y175" s="65"/>
      <c r="Z175" s="65"/>
      <c r="AA175" s="66"/>
      <c r="AB175" s="64"/>
      <c r="AC175" s="64"/>
      <c r="AD175" s="64"/>
      <c r="AE175" s="48"/>
      <c r="AF175" s="48"/>
      <c r="AG175" s="48"/>
      <c r="AH175" s="48"/>
      <c r="AI175" s="48"/>
      <c r="AJ175" s="48"/>
    </row>
    <row r="176" spans="1:36" s="47" customFormat="1">
      <c r="A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64"/>
      <c r="R176" s="65"/>
      <c r="S176" s="65"/>
      <c r="T176" s="65"/>
      <c r="U176" s="65"/>
      <c r="V176" s="65"/>
      <c r="W176" s="65"/>
      <c r="X176" s="65"/>
      <c r="Y176" s="65"/>
      <c r="Z176" s="65"/>
      <c r="AA176" s="66"/>
      <c r="AB176" s="64"/>
      <c r="AC176" s="64"/>
      <c r="AD176" s="64"/>
      <c r="AE176" s="48"/>
      <c r="AF176" s="48"/>
      <c r="AG176" s="48"/>
      <c r="AH176" s="48"/>
      <c r="AI176" s="48"/>
      <c r="AJ176" s="48"/>
    </row>
    <row r="177" spans="1:36" s="47" customFormat="1">
      <c r="A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64"/>
      <c r="R177" s="65"/>
      <c r="S177" s="65"/>
      <c r="T177" s="65"/>
      <c r="U177" s="65"/>
      <c r="V177" s="65"/>
      <c r="W177" s="65"/>
      <c r="X177" s="65"/>
      <c r="Y177" s="65"/>
      <c r="Z177" s="65"/>
      <c r="AA177" s="66"/>
      <c r="AB177" s="64"/>
      <c r="AC177" s="64"/>
      <c r="AD177" s="64"/>
      <c r="AE177" s="48"/>
      <c r="AF177" s="48"/>
      <c r="AG177" s="48"/>
      <c r="AH177" s="48"/>
      <c r="AI177" s="48"/>
      <c r="AJ177" s="48"/>
    </row>
    <row r="178" spans="1:36" s="47" customFormat="1">
      <c r="A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64"/>
      <c r="R178" s="65"/>
      <c r="S178" s="65"/>
      <c r="T178" s="65"/>
      <c r="U178" s="65"/>
      <c r="V178" s="65"/>
      <c r="W178" s="65"/>
      <c r="X178" s="65"/>
      <c r="Y178" s="65"/>
      <c r="Z178" s="65"/>
      <c r="AA178" s="66"/>
      <c r="AB178" s="64"/>
      <c r="AC178" s="64"/>
      <c r="AD178" s="64"/>
      <c r="AE178" s="48"/>
      <c r="AF178" s="48"/>
      <c r="AG178" s="48"/>
      <c r="AH178" s="48"/>
      <c r="AI178" s="48"/>
      <c r="AJ178" s="48"/>
    </row>
    <row r="179" spans="1:36" s="47" customFormat="1">
      <c r="A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64"/>
      <c r="R179" s="65"/>
      <c r="S179" s="65"/>
      <c r="T179" s="65"/>
      <c r="U179" s="65"/>
      <c r="V179" s="65"/>
      <c r="W179" s="65"/>
      <c r="X179" s="65"/>
      <c r="Y179" s="65"/>
      <c r="Z179" s="65"/>
      <c r="AA179" s="66"/>
      <c r="AB179" s="64"/>
      <c r="AC179" s="64"/>
      <c r="AD179" s="64"/>
      <c r="AE179" s="48"/>
      <c r="AF179" s="48"/>
      <c r="AG179" s="48"/>
      <c r="AH179" s="48"/>
      <c r="AI179" s="48"/>
      <c r="AJ179" s="48"/>
    </row>
    <row r="180" spans="1:36" s="47" customFormat="1">
      <c r="A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64"/>
      <c r="R180" s="65"/>
      <c r="S180" s="65"/>
      <c r="T180" s="65"/>
      <c r="U180" s="65"/>
      <c r="V180" s="65"/>
      <c r="W180" s="65"/>
      <c r="X180" s="65"/>
      <c r="Y180" s="65"/>
      <c r="Z180" s="65"/>
      <c r="AA180" s="66"/>
      <c r="AB180" s="64"/>
      <c r="AC180" s="64"/>
      <c r="AD180" s="64"/>
      <c r="AE180" s="48"/>
      <c r="AF180" s="48"/>
      <c r="AG180" s="48"/>
      <c r="AH180" s="48"/>
      <c r="AI180" s="48"/>
      <c r="AJ180" s="48"/>
    </row>
    <row r="181" spans="1:36" s="47" customFormat="1">
      <c r="A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64"/>
      <c r="R181" s="65"/>
      <c r="S181" s="65"/>
      <c r="T181" s="65"/>
      <c r="U181" s="65"/>
      <c r="V181" s="65"/>
      <c r="W181" s="65"/>
      <c r="X181" s="65"/>
      <c r="Y181" s="65"/>
      <c r="Z181" s="65"/>
      <c r="AA181" s="66"/>
      <c r="AB181" s="64"/>
      <c r="AC181" s="64"/>
      <c r="AD181" s="64"/>
      <c r="AE181" s="48"/>
      <c r="AF181" s="48"/>
      <c r="AG181" s="48"/>
      <c r="AH181" s="48"/>
      <c r="AI181" s="48"/>
      <c r="AJ181" s="48"/>
    </row>
    <row r="182" spans="1:36" s="47" customFormat="1">
      <c r="A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64"/>
      <c r="R182" s="65"/>
      <c r="S182" s="65"/>
      <c r="T182" s="65"/>
      <c r="U182" s="65"/>
      <c r="V182" s="65"/>
      <c r="W182" s="65"/>
      <c r="X182" s="65"/>
      <c r="Y182" s="65"/>
      <c r="Z182" s="65"/>
      <c r="AA182" s="66"/>
      <c r="AB182" s="64"/>
      <c r="AC182" s="64"/>
      <c r="AD182" s="64"/>
      <c r="AE182" s="48"/>
      <c r="AF182" s="48"/>
      <c r="AG182" s="48"/>
      <c r="AH182" s="48"/>
      <c r="AI182" s="48"/>
      <c r="AJ182" s="48"/>
    </row>
    <row r="183" spans="1:36" s="47" customFormat="1">
      <c r="A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64"/>
      <c r="R183" s="65"/>
      <c r="S183" s="65"/>
      <c r="T183" s="65"/>
      <c r="U183" s="65"/>
      <c r="V183" s="65"/>
      <c r="W183" s="65"/>
      <c r="X183" s="65"/>
      <c r="Y183" s="65"/>
      <c r="Z183" s="65"/>
      <c r="AA183" s="66"/>
      <c r="AB183" s="64"/>
      <c r="AC183" s="64"/>
      <c r="AD183" s="64"/>
      <c r="AE183" s="48"/>
      <c r="AF183" s="48"/>
      <c r="AG183" s="48"/>
      <c r="AH183" s="48"/>
      <c r="AI183" s="48"/>
      <c r="AJ183" s="48"/>
    </row>
    <row r="184" spans="1:36" s="47" customFormat="1">
      <c r="A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64"/>
      <c r="R184" s="65"/>
      <c r="S184" s="65"/>
      <c r="T184" s="65"/>
      <c r="U184" s="65"/>
      <c r="V184" s="65"/>
      <c r="W184" s="65"/>
      <c r="X184" s="65"/>
      <c r="Y184" s="65"/>
      <c r="Z184" s="65"/>
      <c r="AA184" s="66"/>
      <c r="AB184" s="64"/>
      <c r="AC184" s="64"/>
      <c r="AD184" s="64"/>
      <c r="AE184" s="48"/>
      <c r="AF184" s="48"/>
      <c r="AG184" s="48"/>
      <c r="AH184" s="48"/>
      <c r="AI184" s="48"/>
      <c r="AJ184" s="48"/>
    </row>
    <row r="185" spans="1:36" s="47" customFormat="1">
      <c r="A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64"/>
      <c r="R185" s="65"/>
      <c r="S185" s="65"/>
      <c r="T185" s="65"/>
      <c r="U185" s="65"/>
      <c r="V185" s="65"/>
      <c r="W185" s="65"/>
      <c r="X185" s="65"/>
      <c r="Y185" s="65"/>
      <c r="Z185" s="65"/>
      <c r="AA185" s="66"/>
      <c r="AB185" s="64"/>
      <c r="AC185" s="64"/>
      <c r="AD185" s="64"/>
      <c r="AE185" s="48"/>
      <c r="AF185" s="48"/>
      <c r="AG185" s="48"/>
      <c r="AH185" s="48"/>
      <c r="AI185" s="48"/>
      <c r="AJ185" s="48"/>
    </row>
    <row r="186" spans="1:36" s="47" customFormat="1">
      <c r="A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64"/>
      <c r="R186" s="65"/>
      <c r="S186" s="65"/>
      <c r="T186" s="65"/>
      <c r="U186" s="65"/>
      <c r="V186" s="65"/>
      <c r="W186" s="65"/>
      <c r="X186" s="65"/>
      <c r="Y186" s="65"/>
      <c r="Z186" s="65"/>
      <c r="AA186" s="66"/>
      <c r="AB186" s="64"/>
      <c r="AC186" s="64"/>
      <c r="AD186" s="64"/>
      <c r="AE186" s="48"/>
      <c r="AF186" s="48"/>
      <c r="AG186" s="48"/>
      <c r="AH186" s="48"/>
      <c r="AI186" s="48"/>
      <c r="AJ186" s="48"/>
    </row>
    <row r="187" spans="1:36" s="47" customFormat="1">
      <c r="A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64"/>
      <c r="R187" s="65"/>
      <c r="S187" s="65"/>
      <c r="T187" s="65"/>
      <c r="U187" s="65"/>
      <c r="V187" s="65"/>
      <c r="W187" s="65"/>
      <c r="X187" s="65"/>
      <c r="Y187" s="65"/>
      <c r="Z187" s="65"/>
      <c r="AA187" s="66"/>
      <c r="AB187" s="64"/>
      <c r="AC187" s="64"/>
      <c r="AD187" s="64"/>
      <c r="AE187" s="48"/>
      <c r="AF187" s="48"/>
      <c r="AG187" s="48"/>
      <c r="AH187" s="48"/>
      <c r="AI187" s="48"/>
      <c r="AJ187" s="48"/>
    </row>
    <row r="188" spans="1:36" s="47" customFormat="1">
      <c r="A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64"/>
      <c r="R188" s="65"/>
      <c r="S188" s="65"/>
      <c r="T188" s="65"/>
      <c r="U188" s="65"/>
      <c r="V188" s="65"/>
      <c r="W188" s="65"/>
      <c r="X188" s="65"/>
      <c r="Y188" s="65"/>
      <c r="Z188" s="65"/>
      <c r="AA188" s="66"/>
      <c r="AB188" s="64"/>
      <c r="AC188" s="64"/>
      <c r="AD188" s="64"/>
      <c r="AE188" s="48"/>
      <c r="AF188" s="48"/>
      <c r="AG188" s="48"/>
      <c r="AH188" s="48"/>
      <c r="AI188" s="48"/>
      <c r="AJ188" s="48"/>
    </row>
    <row r="189" spans="1:36" s="47" customFormat="1">
      <c r="A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64"/>
      <c r="R189" s="65"/>
      <c r="S189" s="65"/>
      <c r="T189" s="65"/>
      <c r="U189" s="65"/>
      <c r="V189" s="65"/>
      <c r="W189" s="65"/>
      <c r="X189" s="65"/>
      <c r="Y189" s="65"/>
      <c r="Z189" s="65"/>
      <c r="AA189" s="66"/>
      <c r="AB189" s="64"/>
      <c r="AC189" s="64"/>
      <c r="AD189" s="64"/>
      <c r="AE189" s="48"/>
      <c r="AF189" s="48"/>
      <c r="AG189" s="48"/>
      <c r="AH189" s="48"/>
      <c r="AI189" s="48"/>
      <c r="AJ189" s="48"/>
    </row>
    <row r="190" spans="1:36" s="47" customFormat="1">
      <c r="A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64"/>
      <c r="R190" s="65"/>
      <c r="S190" s="65"/>
      <c r="T190" s="65"/>
      <c r="U190" s="65"/>
      <c r="V190" s="65"/>
      <c r="W190" s="65"/>
      <c r="X190" s="65"/>
      <c r="Y190" s="65"/>
      <c r="Z190" s="65"/>
      <c r="AA190" s="66"/>
      <c r="AB190" s="64"/>
      <c r="AC190" s="64"/>
      <c r="AD190" s="64"/>
      <c r="AE190" s="48"/>
      <c r="AF190" s="48"/>
      <c r="AG190" s="48"/>
      <c r="AH190" s="48"/>
      <c r="AI190" s="48"/>
      <c r="AJ190" s="48"/>
    </row>
    <row r="191" spans="1:36" s="47" customFormat="1">
      <c r="A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64"/>
      <c r="R191" s="65"/>
      <c r="S191" s="65"/>
      <c r="T191" s="65"/>
      <c r="U191" s="65"/>
      <c r="V191" s="65"/>
      <c r="W191" s="65"/>
      <c r="X191" s="65"/>
      <c r="Y191" s="65"/>
      <c r="Z191" s="65"/>
      <c r="AA191" s="66"/>
      <c r="AB191" s="64"/>
      <c r="AC191" s="64"/>
      <c r="AD191" s="64"/>
      <c r="AE191" s="48"/>
      <c r="AF191" s="48"/>
      <c r="AG191" s="48"/>
      <c r="AH191" s="48"/>
      <c r="AI191" s="48"/>
      <c r="AJ191" s="48"/>
    </row>
    <row r="192" spans="1:36" s="47" customFormat="1">
      <c r="A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64"/>
      <c r="R192" s="65"/>
      <c r="S192" s="65"/>
      <c r="T192" s="65"/>
      <c r="U192" s="65"/>
      <c r="V192" s="65"/>
      <c r="W192" s="65"/>
      <c r="X192" s="65"/>
      <c r="Y192" s="65"/>
      <c r="Z192" s="65"/>
      <c r="AA192" s="66"/>
      <c r="AB192" s="64"/>
      <c r="AC192" s="64"/>
      <c r="AD192" s="64"/>
      <c r="AE192" s="48"/>
      <c r="AF192" s="48"/>
      <c r="AG192" s="48"/>
      <c r="AH192" s="48"/>
      <c r="AI192" s="48"/>
      <c r="AJ192" s="48"/>
    </row>
    <row r="193" spans="1:36" s="47" customFormat="1">
      <c r="A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64"/>
      <c r="R193" s="65"/>
      <c r="S193" s="65"/>
      <c r="T193" s="65"/>
      <c r="U193" s="65"/>
      <c r="V193" s="65"/>
      <c r="W193" s="65"/>
      <c r="X193" s="65"/>
      <c r="Y193" s="65"/>
      <c r="Z193" s="65"/>
      <c r="AA193" s="66"/>
      <c r="AB193" s="64"/>
      <c r="AC193" s="64"/>
      <c r="AD193" s="64"/>
      <c r="AE193" s="48"/>
      <c r="AF193" s="48"/>
      <c r="AG193" s="48"/>
      <c r="AH193" s="48"/>
      <c r="AI193" s="48"/>
      <c r="AJ193" s="48"/>
    </row>
    <row r="194" spans="1:36" s="47" customFormat="1">
      <c r="A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64"/>
      <c r="R194" s="65"/>
      <c r="S194" s="65"/>
      <c r="T194" s="65"/>
      <c r="U194" s="65"/>
      <c r="V194" s="65"/>
      <c r="W194" s="65"/>
      <c r="X194" s="65"/>
      <c r="Y194" s="65"/>
      <c r="Z194" s="65"/>
      <c r="AA194" s="66"/>
      <c r="AB194" s="64"/>
      <c r="AC194" s="64"/>
      <c r="AD194" s="64"/>
      <c r="AE194" s="48"/>
      <c r="AF194" s="48"/>
      <c r="AG194" s="48"/>
      <c r="AH194" s="48"/>
      <c r="AI194" s="48"/>
      <c r="AJ194" s="48"/>
    </row>
    <row r="195" spans="1:36" s="47" customFormat="1">
      <c r="A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64"/>
      <c r="R195" s="65"/>
      <c r="S195" s="65"/>
      <c r="T195" s="65"/>
      <c r="U195" s="65"/>
      <c r="V195" s="65"/>
      <c r="W195" s="65"/>
      <c r="X195" s="65"/>
      <c r="Y195" s="65"/>
      <c r="Z195" s="65"/>
      <c r="AA195" s="66"/>
      <c r="AB195" s="64"/>
      <c r="AC195" s="64"/>
      <c r="AD195" s="64"/>
      <c r="AE195" s="48"/>
      <c r="AF195" s="48"/>
      <c r="AG195" s="48"/>
      <c r="AH195" s="48"/>
      <c r="AI195" s="48"/>
      <c r="AJ195" s="48"/>
    </row>
    <row r="196" spans="1:36" s="47" customFormat="1">
      <c r="A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64"/>
      <c r="R196" s="65"/>
      <c r="S196" s="65"/>
      <c r="T196" s="65"/>
      <c r="U196" s="65"/>
      <c r="V196" s="65"/>
      <c r="W196" s="65"/>
      <c r="X196" s="65"/>
      <c r="Y196" s="65"/>
      <c r="Z196" s="65"/>
      <c r="AA196" s="66"/>
      <c r="AB196" s="64"/>
      <c r="AC196" s="64"/>
      <c r="AD196" s="64"/>
      <c r="AE196" s="48"/>
      <c r="AF196" s="48"/>
      <c r="AG196" s="48"/>
      <c r="AH196" s="48"/>
      <c r="AI196" s="48"/>
      <c r="AJ196" s="48"/>
    </row>
    <row r="197" spans="1:36" s="47" customFormat="1">
      <c r="A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64"/>
      <c r="R197" s="65"/>
      <c r="S197" s="65"/>
      <c r="T197" s="65"/>
      <c r="U197" s="65"/>
      <c r="V197" s="65"/>
      <c r="W197" s="65"/>
      <c r="X197" s="65"/>
      <c r="Y197" s="65"/>
      <c r="Z197" s="65"/>
      <c r="AA197" s="66"/>
      <c r="AB197" s="64"/>
      <c r="AC197" s="64"/>
      <c r="AD197" s="64"/>
      <c r="AE197" s="48"/>
      <c r="AF197" s="48"/>
      <c r="AG197" s="48"/>
      <c r="AH197" s="48"/>
      <c r="AI197" s="48"/>
      <c r="AJ197" s="48"/>
    </row>
    <row r="198" spans="1:36" s="47" customFormat="1">
      <c r="A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64"/>
      <c r="R198" s="65"/>
      <c r="S198" s="65"/>
      <c r="T198" s="65"/>
      <c r="U198" s="65"/>
      <c r="V198" s="65"/>
      <c r="W198" s="65"/>
      <c r="X198" s="65"/>
      <c r="Y198" s="65"/>
      <c r="Z198" s="65"/>
      <c r="AA198" s="66"/>
      <c r="AB198" s="64"/>
      <c r="AC198" s="64"/>
      <c r="AD198" s="64"/>
      <c r="AE198" s="48"/>
      <c r="AF198" s="48"/>
      <c r="AG198" s="48"/>
      <c r="AH198" s="48"/>
      <c r="AI198" s="48"/>
      <c r="AJ198" s="48"/>
    </row>
    <row r="199" spans="1:36" s="47" customFormat="1">
      <c r="A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64"/>
      <c r="R199" s="65"/>
      <c r="S199" s="65"/>
      <c r="T199" s="65"/>
      <c r="U199" s="65"/>
      <c r="V199" s="65"/>
      <c r="W199" s="65"/>
      <c r="X199" s="65"/>
      <c r="Y199" s="65"/>
      <c r="Z199" s="65"/>
      <c r="AA199" s="66"/>
      <c r="AB199" s="64"/>
      <c r="AC199" s="64"/>
      <c r="AD199" s="64"/>
      <c r="AE199" s="48"/>
      <c r="AF199" s="48"/>
      <c r="AG199" s="48"/>
      <c r="AH199" s="48"/>
      <c r="AI199" s="48"/>
      <c r="AJ199" s="48"/>
    </row>
    <row r="200" spans="1:36" s="47" customFormat="1">
      <c r="A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64"/>
      <c r="R200" s="65"/>
      <c r="S200" s="65"/>
      <c r="T200" s="65"/>
      <c r="U200" s="65"/>
      <c r="V200" s="65"/>
      <c r="W200" s="65"/>
      <c r="X200" s="65"/>
      <c r="Y200" s="65"/>
      <c r="Z200" s="65"/>
      <c r="AA200" s="66"/>
      <c r="AB200" s="64"/>
      <c r="AC200" s="64"/>
      <c r="AD200" s="64"/>
      <c r="AE200" s="48"/>
      <c r="AF200" s="48"/>
      <c r="AG200" s="48"/>
      <c r="AH200" s="48"/>
      <c r="AI200" s="48"/>
      <c r="AJ200" s="48"/>
    </row>
    <row r="201" spans="1:36" s="47" customFormat="1">
      <c r="A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64"/>
      <c r="R201" s="65"/>
      <c r="S201" s="65"/>
      <c r="T201" s="65"/>
      <c r="U201" s="65"/>
      <c r="V201" s="65"/>
      <c r="W201" s="65"/>
      <c r="X201" s="65"/>
      <c r="Y201" s="65"/>
      <c r="Z201" s="65"/>
      <c r="AA201" s="66"/>
      <c r="AB201" s="64"/>
      <c r="AC201" s="64"/>
      <c r="AD201" s="64"/>
      <c r="AE201" s="48"/>
      <c r="AF201" s="48"/>
      <c r="AG201" s="48"/>
      <c r="AH201" s="48"/>
      <c r="AI201" s="48"/>
      <c r="AJ201" s="48"/>
    </row>
    <row r="202" spans="1:36" s="47" customFormat="1">
      <c r="A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64"/>
      <c r="R202" s="65"/>
      <c r="S202" s="65"/>
      <c r="T202" s="65"/>
      <c r="U202" s="65"/>
      <c r="V202" s="65"/>
      <c r="W202" s="65"/>
      <c r="X202" s="65"/>
      <c r="Y202" s="65"/>
      <c r="Z202" s="65"/>
      <c r="AA202" s="66"/>
      <c r="AB202" s="64"/>
      <c r="AC202" s="64"/>
      <c r="AD202" s="64"/>
      <c r="AE202" s="48"/>
      <c r="AF202" s="48"/>
      <c r="AG202" s="48"/>
      <c r="AH202" s="48"/>
      <c r="AI202" s="48"/>
      <c r="AJ202" s="48"/>
    </row>
    <row r="203" spans="1:36" s="47" customFormat="1">
      <c r="A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64"/>
      <c r="R203" s="65"/>
      <c r="S203" s="65"/>
      <c r="T203" s="65"/>
      <c r="U203" s="65"/>
      <c r="V203" s="65"/>
      <c r="W203" s="65"/>
      <c r="X203" s="65"/>
      <c r="Y203" s="65"/>
      <c r="Z203" s="65"/>
      <c r="AA203" s="66"/>
      <c r="AB203" s="64"/>
      <c r="AC203" s="64"/>
      <c r="AD203" s="64"/>
      <c r="AE203" s="48"/>
      <c r="AF203" s="48"/>
      <c r="AG203" s="48"/>
      <c r="AH203" s="48"/>
      <c r="AI203" s="48"/>
      <c r="AJ203" s="48"/>
    </row>
    <row r="204" spans="1:36" s="47" customFormat="1">
      <c r="A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64"/>
      <c r="R204" s="65"/>
      <c r="S204" s="65"/>
      <c r="T204" s="65"/>
      <c r="U204" s="65"/>
      <c r="V204" s="65"/>
      <c r="W204" s="65"/>
      <c r="X204" s="65"/>
      <c r="Y204" s="65"/>
      <c r="Z204" s="65"/>
      <c r="AA204" s="66"/>
      <c r="AB204" s="64"/>
      <c r="AC204" s="64"/>
      <c r="AD204" s="64"/>
      <c r="AE204" s="48"/>
      <c r="AF204" s="48"/>
      <c r="AG204" s="48"/>
      <c r="AH204" s="48"/>
      <c r="AI204" s="48"/>
      <c r="AJ204" s="48"/>
    </row>
    <row r="205" spans="1:36" s="47" customFormat="1">
      <c r="A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64"/>
      <c r="R205" s="65"/>
      <c r="S205" s="65"/>
      <c r="T205" s="65"/>
      <c r="U205" s="65"/>
      <c r="V205" s="65"/>
      <c r="W205" s="65"/>
      <c r="X205" s="65"/>
      <c r="Y205" s="65"/>
      <c r="Z205" s="65"/>
      <c r="AA205" s="66"/>
      <c r="AB205" s="64"/>
      <c r="AC205" s="64"/>
      <c r="AD205" s="64"/>
      <c r="AE205" s="48"/>
      <c r="AF205" s="48"/>
      <c r="AG205" s="48"/>
      <c r="AH205" s="48"/>
      <c r="AI205" s="48"/>
      <c r="AJ205" s="48"/>
    </row>
    <row r="206" spans="1:36" s="47" customFormat="1">
      <c r="A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64"/>
      <c r="R206" s="65"/>
      <c r="S206" s="65"/>
      <c r="T206" s="65"/>
      <c r="U206" s="65"/>
      <c r="V206" s="65"/>
      <c r="W206" s="65"/>
      <c r="X206" s="65"/>
      <c r="Y206" s="65"/>
      <c r="Z206" s="65"/>
      <c r="AA206" s="66"/>
      <c r="AB206" s="64"/>
      <c r="AC206" s="64"/>
      <c r="AD206" s="64"/>
      <c r="AE206" s="48"/>
      <c r="AF206" s="48"/>
      <c r="AG206" s="48"/>
      <c r="AH206" s="48"/>
      <c r="AI206" s="48"/>
      <c r="AJ206" s="48"/>
    </row>
    <row r="207" spans="1:36" s="47" customFormat="1">
      <c r="A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64"/>
      <c r="R207" s="65"/>
      <c r="S207" s="65"/>
      <c r="T207" s="65"/>
      <c r="U207" s="65"/>
      <c r="V207" s="65"/>
      <c r="W207" s="65"/>
      <c r="X207" s="65"/>
      <c r="Y207" s="65"/>
      <c r="Z207" s="65"/>
      <c r="AA207" s="66"/>
      <c r="AB207" s="64"/>
      <c r="AC207" s="64"/>
      <c r="AD207" s="64"/>
      <c r="AE207" s="48"/>
      <c r="AF207" s="48"/>
      <c r="AG207" s="48"/>
      <c r="AH207" s="48"/>
      <c r="AI207" s="48"/>
      <c r="AJ207" s="48"/>
    </row>
    <row r="208" spans="1:36" s="47" customFormat="1">
      <c r="A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64"/>
      <c r="R208" s="65"/>
      <c r="S208" s="65"/>
      <c r="T208" s="65"/>
      <c r="U208" s="65"/>
      <c r="V208" s="65"/>
      <c r="W208" s="65"/>
      <c r="X208" s="65"/>
      <c r="Y208" s="65"/>
      <c r="Z208" s="65"/>
      <c r="AA208" s="66"/>
      <c r="AB208" s="64"/>
      <c r="AC208" s="64"/>
      <c r="AD208" s="64"/>
      <c r="AE208" s="48"/>
      <c r="AF208" s="48"/>
      <c r="AG208" s="48"/>
      <c r="AH208" s="48"/>
      <c r="AI208" s="48"/>
      <c r="AJ208" s="48"/>
    </row>
    <row r="209" spans="1:36" s="47" customFormat="1">
      <c r="A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64"/>
      <c r="R209" s="65"/>
      <c r="S209" s="65"/>
      <c r="T209" s="65"/>
      <c r="U209" s="65"/>
      <c r="V209" s="65"/>
      <c r="W209" s="65"/>
      <c r="X209" s="65"/>
      <c r="Y209" s="65"/>
      <c r="Z209" s="65"/>
      <c r="AA209" s="66"/>
      <c r="AB209" s="64"/>
      <c r="AC209" s="64"/>
      <c r="AD209" s="64"/>
      <c r="AE209" s="48"/>
      <c r="AF209" s="48"/>
      <c r="AG209" s="48"/>
      <c r="AH209" s="48"/>
      <c r="AI209" s="48"/>
      <c r="AJ209" s="48"/>
    </row>
    <row r="210" spans="1:36" s="47" customFormat="1">
      <c r="A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64"/>
      <c r="R210" s="65"/>
      <c r="S210" s="65"/>
      <c r="T210" s="65"/>
      <c r="U210" s="65"/>
      <c r="V210" s="65"/>
      <c r="W210" s="65"/>
      <c r="X210" s="65"/>
      <c r="Y210" s="65"/>
      <c r="Z210" s="65"/>
      <c r="AA210" s="66"/>
      <c r="AB210" s="64"/>
      <c r="AC210" s="64"/>
      <c r="AD210" s="64"/>
      <c r="AE210" s="48"/>
      <c r="AF210" s="48"/>
      <c r="AG210" s="48"/>
      <c r="AH210" s="48"/>
      <c r="AI210" s="48"/>
      <c r="AJ210" s="48"/>
    </row>
    <row r="211" spans="1:36" s="47" customFormat="1">
      <c r="A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64"/>
      <c r="R211" s="65"/>
      <c r="S211" s="65"/>
      <c r="T211" s="65"/>
      <c r="U211" s="65"/>
      <c r="V211" s="65"/>
      <c r="W211" s="65"/>
      <c r="X211" s="65"/>
      <c r="Y211" s="65"/>
      <c r="Z211" s="65"/>
      <c r="AA211" s="66"/>
      <c r="AB211" s="64"/>
      <c r="AC211" s="64"/>
      <c r="AD211" s="64"/>
      <c r="AE211" s="48"/>
      <c r="AF211" s="48"/>
      <c r="AG211" s="48"/>
      <c r="AH211" s="48"/>
      <c r="AI211" s="48"/>
      <c r="AJ211" s="48"/>
    </row>
    <row r="212" spans="1:36" s="47" customFormat="1">
      <c r="A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64"/>
      <c r="R212" s="65"/>
      <c r="S212" s="65"/>
      <c r="T212" s="65"/>
      <c r="U212" s="65"/>
      <c r="V212" s="65"/>
      <c r="W212" s="65"/>
      <c r="X212" s="65"/>
      <c r="Y212" s="65"/>
      <c r="Z212" s="65"/>
      <c r="AA212" s="66"/>
      <c r="AB212" s="64"/>
      <c r="AC212" s="64"/>
      <c r="AD212" s="64"/>
      <c r="AE212" s="48"/>
      <c r="AF212" s="48"/>
      <c r="AG212" s="48"/>
      <c r="AH212" s="48"/>
      <c r="AI212" s="48"/>
      <c r="AJ212" s="48"/>
    </row>
    <row r="213" spans="1:36" s="47" customFormat="1">
      <c r="A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64"/>
      <c r="R213" s="65"/>
      <c r="S213" s="65"/>
      <c r="T213" s="65"/>
      <c r="U213" s="65"/>
      <c r="V213" s="65"/>
      <c r="W213" s="65"/>
      <c r="X213" s="65"/>
      <c r="Y213" s="65"/>
      <c r="Z213" s="65"/>
      <c r="AA213" s="66"/>
      <c r="AB213" s="64"/>
      <c r="AC213" s="64"/>
      <c r="AD213" s="64"/>
      <c r="AE213" s="48"/>
      <c r="AF213" s="48"/>
      <c r="AG213" s="48"/>
      <c r="AH213" s="48"/>
      <c r="AI213" s="48"/>
      <c r="AJ213" s="48"/>
    </row>
    <row r="214" spans="1:36" s="47" customFormat="1">
      <c r="A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64"/>
      <c r="R214" s="65"/>
      <c r="S214" s="65"/>
      <c r="T214" s="65"/>
      <c r="U214" s="65"/>
      <c r="V214" s="65"/>
      <c r="W214" s="65"/>
      <c r="X214" s="65"/>
      <c r="Y214" s="65"/>
      <c r="Z214" s="65"/>
      <c r="AA214" s="66"/>
      <c r="AB214" s="64"/>
      <c r="AC214" s="64"/>
      <c r="AD214" s="64"/>
      <c r="AE214" s="48"/>
      <c r="AF214" s="48"/>
      <c r="AG214" s="48"/>
      <c r="AH214" s="48"/>
      <c r="AI214" s="48"/>
      <c r="AJ214" s="48"/>
    </row>
    <row r="215" spans="1:36" s="47" customFormat="1">
      <c r="A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64"/>
      <c r="R215" s="65"/>
      <c r="S215" s="65"/>
      <c r="T215" s="65"/>
      <c r="U215" s="65"/>
      <c r="V215" s="65"/>
      <c r="W215" s="65"/>
      <c r="X215" s="65"/>
      <c r="Y215" s="65"/>
      <c r="Z215" s="65"/>
      <c r="AA215" s="66"/>
      <c r="AB215" s="64"/>
      <c r="AC215" s="64"/>
      <c r="AD215" s="64"/>
      <c r="AE215" s="48"/>
      <c r="AF215" s="48"/>
      <c r="AG215" s="48"/>
      <c r="AH215" s="48"/>
      <c r="AI215" s="48"/>
      <c r="AJ215" s="48"/>
    </row>
    <row r="216" spans="1:36" s="47" customFormat="1">
      <c r="A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64"/>
      <c r="R216" s="65"/>
      <c r="S216" s="65"/>
      <c r="T216" s="65"/>
      <c r="U216" s="65"/>
      <c r="V216" s="65"/>
      <c r="W216" s="65"/>
      <c r="X216" s="65"/>
      <c r="Y216" s="65"/>
      <c r="Z216" s="65"/>
      <c r="AA216" s="66"/>
      <c r="AB216" s="64"/>
      <c r="AC216" s="64"/>
      <c r="AD216" s="64"/>
      <c r="AE216" s="48"/>
      <c r="AF216" s="48"/>
      <c r="AG216" s="48"/>
      <c r="AH216" s="48"/>
      <c r="AI216" s="48"/>
      <c r="AJ216" s="48"/>
    </row>
    <row r="217" spans="1:36" s="47" customFormat="1">
      <c r="A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64"/>
      <c r="R217" s="65"/>
      <c r="S217" s="65"/>
      <c r="T217" s="65"/>
      <c r="U217" s="65"/>
      <c r="V217" s="65"/>
      <c r="W217" s="65"/>
      <c r="X217" s="65"/>
      <c r="Y217" s="65"/>
      <c r="Z217" s="65"/>
      <c r="AA217" s="66"/>
      <c r="AB217" s="64"/>
      <c r="AC217" s="64"/>
      <c r="AD217" s="64"/>
      <c r="AE217" s="48"/>
      <c r="AF217" s="48"/>
      <c r="AG217" s="48"/>
      <c r="AH217" s="48"/>
      <c r="AI217" s="48"/>
      <c r="AJ217" s="48"/>
    </row>
    <row r="218" spans="1:36" s="47" customFormat="1">
      <c r="A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64"/>
      <c r="R218" s="65"/>
      <c r="S218" s="65"/>
      <c r="T218" s="65"/>
      <c r="U218" s="65"/>
      <c r="V218" s="65"/>
      <c r="W218" s="65"/>
      <c r="X218" s="65"/>
      <c r="Y218" s="65"/>
      <c r="Z218" s="65"/>
      <c r="AA218" s="66"/>
      <c r="AB218" s="64"/>
      <c r="AC218" s="64"/>
      <c r="AD218" s="64"/>
      <c r="AE218" s="48"/>
      <c r="AF218" s="48"/>
      <c r="AG218" s="48"/>
      <c r="AH218" s="48"/>
      <c r="AI218" s="48"/>
      <c r="AJ218" s="48"/>
    </row>
    <row r="219" spans="1:36" s="47" customFormat="1">
      <c r="A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64"/>
      <c r="R219" s="65"/>
      <c r="S219" s="65"/>
      <c r="T219" s="65"/>
      <c r="U219" s="65"/>
      <c r="V219" s="65"/>
      <c r="W219" s="65"/>
      <c r="X219" s="65"/>
      <c r="Y219" s="65"/>
      <c r="Z219" s="65"/>
      <c r="AA219" s="66"/>
      <c r="AB219" s="64"/>
      <c r="AC219" s="64"/>
      <c r="AD219" s="64"/>
      <c r="AE219" s="48"/>
      <c r="AF219" s="48"/>
      <c r="AG219" s="48"/>
      <c r="AH219" s="48"/>
      <c r="AI219" s="48"/>
      <c r="AJ219" s="48"/>
    </row>
    <row r="220" spans="1:36" s="47" customFormat="1">
      <c r="A220" s="48"/>
      <c r="F220" s="48"/>
      <c r="G220" s="32"/>
      <c r="H220" s="32"/>
      <c r="I220" s="32"/>
      <c r="J220" s="32"/>
      <c r="K220" s="32"/>
      <c r="L220" s="32"/>
      <c r="M220" s="32"/>
      <c r="N220" s="32"/>
      <c r="O220" s="32"/>
      <c r="P220" s="48"/>
      <c r="Q220" s="64"/>
      <c r="R220" s="65"/>
      <c r="S220" s="65"/>
      <c r="T220" s="65"/>
      <c r="U220" s="65"/>
      <c r="V220" s="65"/>
      <c r="W220" s="65"/>
      <c r="X220" s="65"/>
      <c r="Y220" s="65"/>
      <c r="Z220" s="65"/>
      <c r="AA220" s="66"/>
      <c r="AB220" s="64"/>
      <c r="AC220" s="64"/>
      <c r="AD220" s="64"/>
      <c r="AE220" s="48"/>
      <c r="AF220" s="48"/>
      <c r="AG220" s="48"/>
      <c r="AH220" s="48"/>
      <c r="AI220" s="48"/>
      <c r="AJ220" s="48"/>
    </row>
    <row r="221" spans="1:36" s="47" customFormat="1">
      <c r="A221" s="48"/>
      <c r="F221" s="48"/>
      <c r="G221" s="32"/>
      <c r="H221" s="32"/>
      <c r="I221" s="32"/>
      <c r="J221" s="32"/>
      <c r="K221" s="32"/>
      <c r="L221" s="32"/>
      <c r="M221" s="32"/>
      <c r="N221" s="32"/>
      <c r="O221" s="32"/>
      <c r="P221" s="48"/>
      <c r="Q221" s="64"/>
      <c r="R221" s="65"/>
      <c r="S221" s="65"/>
      <c r="T221" s="65"/>
      <c r="U221" s="65"/>
      <c r="V221" s="65"/>
      <c r="W221" s="65"/>
      <c r="X221" s="65"/>
      <c r="Y221" s="65"/>
      <c r="Z221" s="65"/>
      <c r="AA221" s="66"/>
      <c r="AB221" s="64"/>
      <c r="AC221" s="64"/>
      <c r="AD221" s="64"/>
      <c r="AE221" s="48"/>
      <c r="AF221" s="48"/>
      <c r="AG221" s="48"/>
      <c r="AH221" s="48"/>
      <c r="AI221" s="48"/>
      <c r="AJ221" s="48"/>
    </row>
  </sheetData>
  <sheetProtection algorithmName="SHA-512" hashValue="jxFGdmmNW9XEVqbPaMpCYoFxE8LyxI429P5O+AvDfCT16VKLp4S4gC59sMBgMXFQ6ZdjusHxziDidE8E82HkZw==" saltValue="Atvnf+PapdioVds0Qv+WDQ==" spinCount="100000" sheet="1" formatCells="0" formatColumns="0" formatRows="0" insertColumns="0" insertHyperlinks="0" deleteColumns="0" sort="0" autoFilter="0" pivotTables="0"/>
  <mergeCells count="59">
    <mergeCell ref="F1:N2"/>
    <mergeCell ref="L26:O26"/>
    <mergeCell ref="L27:N27"/>
    <mergeCell ref="L28:N28"/>
    <mergeCell ref="L29:N29"/>
    <mergeCell ref="H5:K6"/>
    <mergeCell ref="H7:K7"/>
    <mergeCell ref="L7:L9"/>
    <mergeCell ref="L5:P6"/>
    <mergeCell ref="G28:I28"/>
    <mergeCell ref="G29:I29"/>
    <mergeCell ref="P7:P9"/>
    <mergeCell ref="H8:J8"/>
    <mergeCell ref="K8:K9"/>
    <mergeCell ref="M8:M9"/>
    <mergeCell ref="N8:N9"/>
    <mergeCell ref="L35:N35"/>
    <mergeCell ref="L36:N36"/>
    <mergeCell ref="L37:N37"/>
    <mergeCell ref="G35:I35"/>
    <mergeCell ref="G36:I36"/>
    <mergeCell ref="G37:I37"/>
    <mergeCell ref="L32:N32"/>
    <mergeCell ref="L33:N33"/>
    <mergeCell ref="L34:N34"/>
    <mergeCell ref="G32:I32"/>
    <mergeCell ref="G33:I33"/>
    <mergeCell ref="G34:I34"/>
    <mergeCell ref="G30:I30"/>
    <mergeCell ref="B35:D35"/>
    <mergeCell ref="B36:D36"/>
    <mergeCell ref="B37:D37"/>
    <mergeCell ref="B38:D38"/>
    <mergeCell ref="G31:I31"/>
    <mergeCell ref="B39:D39"/>
    <mergeCell ref="B32:D32"/>
    <mergeCell ref="B33:D33"/>
    <mergeCell ref="B34:D34"/>
    <mergeCell ref="B27:D27"/>
    <mergeCell ref="B28:D28"/>
    <mergeCell ref="B29:D29"/>
    <mergeCell ref="B30:D30"/>
    <mergeCell ref="B31:D31"/>
    <mergeCell ref="L30:N30"/>
    <mergeCell ref="L31:N31"/>
    <mergeCell ref="B1:E2"/>
    <mergeCell ref="M7:N7"/>
    <mergeCell ref="G3:P3"/>
    <mergeCell ref="B4:B9"/>
    <mergeCell ref="D4:D9"/>
    <mergeCell ref="E4:E9"/>
    <mergeCell ref="C4:C9"/>
    <mergeCell ref="G5:G9"/>
    <mergeCell ref="F4:F9"/>
    <mergeCell ref="G4:P4"/>
    <mergeCell ref="B26:E26"/>
    <mergeCell ref="G26:J26"/>
    <mergeCell ref="G27:I27"/>
    <mergeCell ref="O7:O9"/>
  </mergeCells>
  <dataValidations count="2">
    <dataValidation type="list" allowBlank="1" showInputMessage="1" showErrorMessage="1" sqref="E10:E22">
      <formula1>$R$1:$R$4</formula1>
    </dataValidation>
    <dataValidation type="list" allowBlank="1" showInputMessage="1" showErrorMessage="1" sqref="F10:F22">
      <formula1>$T$1:$T$3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C1:T70"/>
  <sheetViews>
    <sheetView rightToLeft="1" workbookViewId="0">
      <selection activeCell="C1" sqref="C1:T28"/>
    </sheetView>
  </sheetViews>
  <sheetFormatPr defaultRowHeight="15"/>
  <cols>
    <col min="1" max="1" width="1.42578125" style="32" customWidth="1"/>
    <col min="2" max="2" width="0.7109375" style="32" customWidth="1"/>
    <col min="3" max="16384" width="9.140625" style="32"/>
  </cols>
  <sheetData>
    <row r="1" spans="3:20" ht="15" customHeight="1">
      <c r="C1" s="230" t="s">
        <v>20</v>
      </c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</row>
    <row r="2" spans="3:20" ht="15" customHeight="1"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</row>
    <row r="3" spans="3:20" ht="15" customHeight="1"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</row>
    <row r="4" spans="3:20" ht="15" customHeight="1"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</row>
    <row r="5" spans="3:20" ht="15" customHeight="1"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</row>
    <row r="6" spans="3:20" ht="15" customHeight="1"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</row>
    <row r="7" spans="3:20" ht="15" customHeight="1"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</row>
    <row r="8" spans="3:20" ht="15" customHeight="1"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</row>
    <row r="9" spans="3:20" ht="15" customHeight="1"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</row>
    <row r="10" spans="3:20" ht="15" customHeight="1"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</row>
    <row r="11" spans="3:20" ht="15" customHeight="1"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</row>
    <row r="12" spans="3:20" ht="15" customHeight="1"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</row>
    <row r="13" spans="3:20" ht="15" customHeight="1"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</row>
    <row r="14" spans="3:20" ht="15" customHeight="1"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</row>
    <row r="15" spans="3:20" ht="15" customHeight="1"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</row>
    <row r="16" spans="3:20" ht="15" customHeight="1"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</row>
    <row r="17" spans="3:20" ht="15" customHeight="1"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</row>
    <row r="18" spans="3:20" ht="15" customHeight="1"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</row>
    <row r="19" spans="3:20" ht="15" customHeight="1"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</row>
    <row r="20" spans="3:20"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</row>
    <row r="21" spans="3:20"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</row>
    <row r="22" spans="3:20"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</row>
    <row r="23" spans="3:20"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</row>
    <row r="24" spans="3:20"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</row>
    <row r="25" spans="3:20"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</row>
    <row r="26" spans="3:20"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</row>
    <row r="27" spans="3:20"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</row>
    <row r="28" spans="3:20"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</row>
    <row r="30" spans="3:20" ht="15" customHeight="1">
      <c r="C30" s="231" t="s">
        <v>45</v>
      </c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</row>
    <row r="31" spans="3:20" ht="15" customHeight="1"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</row>
    <row r="32" spans="3:20" ht="15" customHeight="1"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</row>
    <row r="33" spans="3:20" ht="15" customHeight="1"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</row>
    <row r="34" spans="3:20" ht="15" customHeight="1"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</row>
    <row r="35" spans="3:20" ht="15" customHeight="1"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</row>
    <row r="36" spans="3:20" ht="15" customHeight="1"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</row>
    <row r="37" spans="3:20" ht="15" customHeight="1"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</row>
    <row r="38" spans="3:20" ht="15" customHeight="1"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</row>
    <row r="39" spans="3:20" ht="15" customHeight="1"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</row>
    <row r="40" spans="3:20" ht="15" customHeight="1"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</row>
    <row r="41" spans="3:20" ht="15" customHeight="1"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</row>
    <row r="42" spans="3:20" ht="15" customHeight="1"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</row>
    <row r="43" spans="3:20" ht="15" customHeight="1"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</row>
    <row r="44" spans="3:20" ht="15" customHeight="1"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</row>
    <row r="45" spans="3:20" ht="15" customHeight="1"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</row>
    <row r="46" spans="3:20" ht="15" customHeight="1"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</row>
    <row r="47" spans="3:20" ht="15" customHeight="1"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</row>
    <row r="48" spans="3:20" ht="15" customHeight="1"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</row>
    <row r="49" spans="3:20" ht="15" customHeight="1"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</row>
    <row r="50" spans="3:20" ht="15" customHeight="1"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</row>
    <row r="51" spans="3:20" ht="15" customHeight="1"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</row>
    <row r="52" spans="3:20" ht="15" customHeight="1"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</row>
    <row r="53" spans="3:20" ht="15" customHeight="1"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</row>
    <row r="54" spans="3:20" ht="15" customHeight="1"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3:20" ht="15" customHeight="1"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3:20" ht="15" customHeight="1"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</row>
    <row r="57" spans="3:20" ht="15" customHeight="1"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</row>
    <row r="58" spans="3:20" ht="15" customHeight="1"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</row>
    <row r="59" spans="3:20" ht="15" customHeight="1"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</row>
    <row r="60" spans="3:20" ht="15" customHeight="1"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</row>
    <row r="61" spans="3:20" ht="15" customHeight="1"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</row>
    <row r="62" spans="3:20" ht="15" customHeight="1"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</row>
    <row r="63" spans="3:20" ht="15" customHeight="1"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</row>
    <row r="64" spans="3:20" ht="15" customHeight="1"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</row>
    <row r="65" spans="3:20" ht="15" customHeight="1"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</row>
    <row r="66" spans="3:20" ht="15" customHeight="1"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</row>
    <row r="67" spans="3:20" ht="15" customHeight="1"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</row>
    <row r="68" spans="3:20" ht="15" customHeight="1"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</row>
    <row r="69" spans="3:20" ht="15" customHeight="1"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3:20">
      <c r="C70" s="45"/>
    </row>
  </sheetData>
  <sheetProtection algorithmName="SHA-512" hashValue="zp54iujPFfpDE++m01t+6Gp19LEs50WwkEP4Hg/fiG6fjqw5PPmmovpt5G1SaegQmQt3hWUHf4dTaexOMfk6tA==" saltValue="PMLPD0DXAbkbQOC68aRGWA==" spinCount="100000" sheet="1" formatCells="0" formatColumns="0" formatRows="0" insertColumns="0" insertRows="0" insertHyperlinks="0" deleteColumns="0" deleteRows="0" sort="0" autoFilter="0" pivotTables="0"/>
  <mergeCells count="2">
    <mergeCell ref="C1:T28"/>
    <mergeCell ref="C30:T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مراقبت ژنتیک (پایگاه)</vt:lpstr>
      <vt:lpstr>مراقبت ژنتیک باردار (باردار)</vt:lpstr>
      <vt:lpstr>راهنما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Narges Nikkhoy</dc:creator>
  <cp:lastModifiedBy>B186</cp:lastModifiedBy>
  <dcterms:created xsi:type="dcterms:W3CDTF">2023-08-06T03:45:32Z</dcterms:created>
  <dcterms:modified xsi:type="dcterms:W3CDTF">2023-08-29T07:25:54Z</dcterms:modified>
</cp:coreProperties>
</file>